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4665" tabRatio="843" activeTab="0"/>
  </bookViews>
  <sheets>
    <sheet name="riepilogo" sheetId="1" r:id="rId1"/>
    <sheet name="fasi" sheetId="2" r:id="rId2"/>
    <sheet name="ab)personale" sheetId="3" r:id="rId3"/>
    <sheet name="c)spesegenerali" sheetId="4" r:id="rId4"/>
    <sheet name="d)terzi" sheetId="5" r:id="rId5"/>
    <sheet name="e)immateriali" sheetId="6" r:id="rId6"/>
    <sheet name="f)strumenti" sheetId="7" r:id="rId7"/>
    <sheet name="g)materiali" sheetId="8" r:id="rId8"/>
  </sheets>
  <externalReferences>
    <externalReference r:id="rId11"/>
    <externalReference r:id="rId12"/>
  </externalReferences>
  <definedNames>
    <definedName name="_xlnm.Print_Area" localSheetId="2">'ab)personale'!$A:$P</definedName>
    <definedName name="_xlnm.Print_Area" localSheetId="3">'c)spesegenerali'!$A:$O</definedName>
    <definedName name="_xlnm.Print_Area" localSheetId="4">'d)terzi'!$A$1:$N$28</definedName>
    <definedName name="_xlnm.Print_Area" localSheetId="5">'e)immateriali'!$A$1:$Q$28</definedName>
    <definedName name="_xlnm.Print_Area" localSheetId="6">'f)strumenti'!$A$1:$Q$29</definedName>
    <definedName name="_xlnm.Print_Area" localSheetId="1">'fasi'!$B:$K</definedName>
    <definedName name="_xlnm.Print_Area" localSheetId="7">'g)materiali'!$A$1:$N$28</definedName>
    <definedName name="datafineprogetto">'riepilogo'!#REF!</definedName>
    <definedName name="datafinericerca">'riepilogo'!#REF!</definedName>
    <definedName name="datafinesviluppo">'riepilogo'!#REF!</definedName>
    <definedName name="datainizioprogetto">'riepilogo'!#REF!</definedName>
    <definedName name="datainizioricerca">'riepilogo'!#REF!</definedName>
    <definedName name="datainiziosviluppo">'riepilogo'!#REF!</definedName>
    <definedName name="forfaitdirigente">#REF!</definedName>
    <definedName name="forfaitimpiegato">#REF!</definedName>
    <definedName name="forfaitmanodopera">#REF!</definedName>
    <definedName name="forfaitquadro">#REF!</definedName>
    <definedName name="forfaitricercatori">#REF!</definedName>
    <definedName name="generali">'c)spesegenerali'!#REF!</definedName>
    <definedName name="generali2">#REF!</definedName>
    <definedName name="generaliammesso">'c)spesegenerali'!#REF!</definedName>
    <definedName name="generaliammesso2">#REF!</definedName>
    <definedName name="generalimassimo" localSheetId="2">'[1]b1)spesegenerali'!#REF!</definedName>
    <definedName name="generalimassimo" localSheetId="3">'[1]b1)spesegenerali'!#REF!</definedName>
    <definedName name="generalimassimo" localSheetId="4">'[1]b1)spesegenerali'!#REF!</definedName>
    <definedName name="generalimassimo" localSheetId="5">'[1]b1)spesegenerali'!#REF!</definedName>
    <definedName name="generalimassimo" localSheetId="6">'[1]b1)spesegenerali'!#REF!</definedName>
    <definedName name="generalimassimo">'[2]b1)spesegenerali'!#REF!</definedName>
    <definedName name="generalimassimo2">#REF!</definedName>
    <definedName name="materiali">'g)materiali'!$D$28</definedName>
    <definedName name="materiali2">#REF!</definedName>
    <definedName name="materialiammessi">'g)materiali'!#REF!</definedName>
    <definedName name="materialiammessi2">#REF!</definedName>
    <definedName name="operai">'ab)personale'!$F$40</definedName>
    <definedName name="operai2">#REF!</definedName>
    <definedName name="operaiammessi">'ab)personale'!#REF!</definedName>
    <definedName name="operaiammessi2">#REF!</definedName>
    <definedName name="opzioni" localSheetId="0">'riepilogo'!$B$25:$E$25</definedName>
    <definedName name="opzioni">#REF!</definedName>
    <definedName name="ore">'ab)personale'!$E$25</definedName>
    <definedName name="ore2">#REF!</definedName>
    <definedName name="oreammesse">'ab)personale'!#REF!</definedName>
    <definedName name="oreammesse2">#REF!</definedName>
    <definedName name="oreoperai">'ab)personale'!$E$40</definedName>
    <definedName name="oreoperai2">#REF!</definedName>
    <definedName name="oreoperaiammesse">'ab)personale'!#REF!</definedName>
    <definedName name="oreoperaiammesse2">#REF!</definedName>
    <definedName name="percentuale">'c)spesegenerali'!$D$7</definedName>
    <definedName name="percentuale2">#REF!</definedName>
    <definedName name="percentualeammessa">'c)spesegenerali'!#REF!</definedName>
    <definedName name="percentualeammessa2">#REF!</definedName>
    <definedName name="personale">'ab)personale'!$F$25</definedName>
    <definedName name="personale2">#REF!</definedName>
    <definedName name="personaleammesso">'ab)personale'!#REF!</definedName>
    <definedName name="personaleammesso2">#REF!</definedName>
    <definedName name="prelievi">'g)materiali'!#REF!</definedName>
    <definedName name="prelievi2">#REF!</definedName>
    <definedName name="prelieviammessi">'g)materiali'!#REF!</definedName>
    <definedName name="prelieviammessi2">#REF!</definedName>
    <definedName name="pswattiva">'riepilogo'!$A$4</definedName>
    <definedName name="qualifica">'riepilogo'!$B$37:$B$40</definedName>
    <definedName name="RespRicerca" localSheetId="2">'ab)personale'!#REF!</definedName>
    <definedName name="scelta" localSheetId="1">#REF!</definedName>
    <definedName name="scelta" localSheetId="0">'riepilogo'!$A$5</definedName>
    <definedName name="scelta">#REF!</definedName>
    <definedName name="sceltaspecifica">'riepilogo'!$A$6</definedName>
    <definedName name="tariffe">'riepilogo'!$D$37:$D$40</definedName>
    <definedName name="tipofase">'riepilogo'!$E$37:$E$41</definedName>
    <definedName name="tipopagamento">'riepilogo'!$A$37:$A$44</definedName>
    <definedName name="tipoprogetto">'riepilogo'!$C$37:$C$39</definedName>
    <definedName name="_xlnm.Print_Titles" localSheetId="2">'ab)personale'!$2:$3</definedName>
    <definedName name="_xlnm.Print_Titles" localSheetId="3">'c)spesegenerali'!$1:$2</definedName>
    <definedName name="_xlnm.Print_Titles" localSheetId="4">'d)terzi'!$1:$7</definedName>
    <definedName name="_xlnm.Print_Titles" localSheetId="5">'e)immateriali'!$1:$7</definedName>
    <definedName name="_xlnm.Print_Titles" localSheetId="6">'f)strumenti'!$1:$7</definedName>
    <definedName name="_xlnm.Print_Titles" localSheetId="1">'fasi'!$A:$C</definedName>
    <definedName name="_xlnm.Print_Titles" localSheetId="7">'g)materiali'!$1:$7</definedName>
    <definedName name="titoloriepilogo1">'fasi'!$C$4</definedName>
    <definedName name="titoloriepilogo2">'riepilogo'!$C$23</definedName>
    <definedName name="Z_34EE039F_BABF_4D47_BF0F_52C7B25E38CC_.wvu.Cols" localSheetId="2" hidden="1">'ab)personale'!$Q:$X</definedName>
    <definedName name="Z_34EE039F_BABF_4D47_BF0F_52C7B25E38CC_.wvu.Cols" localSheetId="3" hidden="1">'c)spesegenerali'!$P:$W</definedName>
    <definedName name="Z_34EE039F_BABF_4D47_BF0F_52C7B25E38CC_.wvu.Cols" localSheetId="4" hidden="1">'d)terzi'!$O:$V</definedName>
    <definedName name="Z_34EE039F_BABF_4D47_BF0F_52C7B25E38CC_.wvu.Cols" localSheetId="5" hidden="1">'e)immateriali'!$R:$Z</definedName>
    <definedName name="Z_34EE039F_BABF_4D47_BF0F_52C7B25E38CC_.wvu.Cols" localSheetId="6" hidden="1">'f)strumenti'!$R:$Z</definedName>
    <definedName name="Z_34EE039F_BABF_4D47_BF0F_52C7B25E38CC_.wvu.Cols" localSheetId="1" hidden="1">'fasi'!$L:$L</definedName>
    <definedName name="Z_34EE039F_BABF_4D47_BF0F_52C7B25E38CC_.wvu.Cols" localSheetId="7" hidden="1">'g)materiali'!$O:$V</definedName>
    <definedName name="Z_34EE039F_BABF_4D47_BF0F_52C7B25E38CC_.wvu.Cols" localSheetId="0" hidden="1">'riepilogo'!$G:$I</definedName>
    <definedName name="Z_34EE039F_BABF_4D47_BF0F_52C7B25E38CC_.wvu.PrintArea" localSheetId="2" hidden="1">'ab)personale'!$A:$P</definedName>
    <definedName name="Z_34EE039F_BABF_4D47_BF0F_52C7B25E38CC_.wvu.PrintArea" localSheetId="3" hidden="1">'c)spesegenerali'!$A:$O</definedName>
    <definedName name="Z_34EE039F_BABF_4D47_BF0F_52C7B25E38CC_.wvu.PrintArea" localSheetId="4" hidden="1">'d)terzi'!$A$1:$N$28</definedName>
    <definedName name="Z_34EE039F_BABF_4D47_BF0F_52C7B25E38CC_.wvu.PrintArea" localSheetId="5" hidden="1">'e)immateriali'!$A$1:$Q$28</definedName>
    <definedName name="Z_34EE039F_BABF_4D47_BF0F_52C7B25E38CC_.wvu.PrintArea" localSheetId="6" hidden="1">'f)strumenti'!$A$1:$Q$29</definedName>
    <definedName name="Z_34EE039F_BABF_4D47_BF0F_52C7B25E38CC_.wvu.PrintArea" localSheetId="1" hidden="1">'fasi'!$B:$K</definedName>
    <definedName name="Z_34EE039F_BABF_4D47_BF0F_52C7B25E38CC_.wvu.PrintArea" localSheetId="7" hidden="1">'g)materiali'!$A$1:$N$28</definedName>
    <definedName name="Z_34EE039F_BABF_4D47_BF0F_52C7B25E38CC_.wvu.PrintTitles" localSheetId="2" hidden="1">'ab)personale'!$2:$3</definedName>
    <definedName name="Z_34EE039F_BABF_4D47_BF0F_52C7B25E38CC_.wvu.PrintTitles" localSheetId="3" hidden="1">'c)spesegenerali'!$1:$2</definedName>
    <definedName name="Z_34EE039F_BABF_4D47_BF0F_52C7B25E38CC_.wvu.PrintTitles" localSheetId="4" hidden="1">'d)terzi'!$1:$7</definedName>
    <definedName name="Z_34EE039F_BABF_4D47_BF0F_52C7B25E38CC_.wvu.PrintTitles" localSheetId="5" hidden="1">'e)immateriali'!$1:$7</definedName>
    <definedName name="Z_34EE039F_BABF_4D47_BF0F_52C7B25E38CC_.wvu.PrintTitles" localSheetId="6" hidden="1">'f)strumenti'!$1:$7</definedName>
    <definedName name="Z_34EE039F_BABF_4D47_BF0F_52C7B25E38CC_.wvu.PrintTitles" localSheetId="1" hidden="1">'fasi'!$A:$C</definedName>
    <definedName name="Z_34EE039F_BABF_4D47_BF0F_52C7B25E38CC_.wvu.PrintTitles" localSheetId="7" hidden="1">'g)materiali'!$1:$7</definedName>
    <definedName name="Z_34EE039F_BABF_4D47_BF0F_52C7B25E38CC_.wvu.Rows" localSheetId="0" hidden="1">'riepilogo'!$37:$43</definedName>
  </definedNames>
  <calcPr fullCalcOnLoad="1"/>
</workbook>
</file>

<file path=xl/sharedStrings.xml><?xml version="1.0" encoding="utf-8"?>
<sst xmlns="http://schemas.openxmlformats.org/spreadsheetml/2006/main" count="232" uniqueCount="120">
  <si>
    <t>ore</t>
  </si>
  <si>
    <t>costo totale</t>
  </si>
  <si>
    <t>cognome e nome</t>
  </si>
  <si>
    <t>voce di spesa</t>
  </si>
  <si>
    <t>spese operative</t>
  </si>
  <si>
    <t>spese di investimento</t>
  </si>
  <si>
    <t>d) PRESTAZIONI DI TERZI</t>
  </si>
  <si>
    <t>e) BENI IMMATERIALI</t>
  </si>
  <si>
    <t>f) STRUMENTI E ATTREZZATURE</t>
  </si>
  <si>
    <t>g) MATERIALI</t>
  </si>
  <si>
    <t>Dettaglio spese relative al progetto</t>
  </si>
  <si>
    <t>RICERCATORI</t>
  </si>
  <si>
    <t>TOTALE</t>
  </si>
  <si>
    <t>a) costo del personale di ricerca</t>
  </si>
  <si>
    <t>d) prestazioni di terzi</t>
  </si>
  <si>
    <t>h) recuperi (in detrazione alle spese)</t>
  </si>
  <si>
    <t>f) strumenti e attrezzature</t>
  </si>
  <si>
    <t>n.</t>
  </si>
  <si>
    <t>e) beni immateriali</t>
  </si>
  <si>
    <t>a)  PERSONALE DI RICERCA</t>
  </si>
  <si>
    <t>RESPONSABILE RICERCA</t>
  </si>
  <si>
    <t xml:space="preserve"> ricercatori</t>
  </si>
  <si>
    <t>manodopera</t>
  </si>
  <si>
    <t>compreso il responsabile</t>
  </si>
  <si>
    <t>% forfait</t>
  </si>
  <si>
    <t>elenco</t>
  </si>
  <si>
    <t xml:space="preserve"> totale spese operative</t>
  </si>
  <si>
    <t xml:space="preserve"> totale spese investimento</t>
  </si>
  <si>
    <t>tariffa forfait</t>
  </si>
  <si>
    <t>.</t>
  </si>
  <si>
    <t>g) materiali</t>
  </si>
  <si>
    <t>QUADRO RIEPILOGATIVO DELLA SPESA</t>
  </si>
  <si>
    <t>della totalità delle spese</t>
  </si>
  <si>
    <t>c</t>
  </si>
  <si>
    <t>a</t>
  </si>
  <si>
    <t>b</t>
  </si>
  <si>
    <t>spese complessive</t>
  </si>
  <si>
    <t>descrizione del bene</t>
  </si>
  <si>
    <t>calcolo imputabilità</t>
  </si>
  <si>
    <t>MANODOPERA</t>
  </si>
  <si>
    <t>personale</t>
  </si>
  <si>
    <t>totale</t>
  </si>
  <si>
    <t>eventuale recupero</t>
  </si>
  <si>
    <t>quota amm.to imputabile al progetto</t>
  </si>
  <si>
    <t>netto imputabile al progetto</t>
  </si>
  <si>
    <t>al netto eventuale amm.to non imputabile</t>
  </si>
  <si>
    <t>calcolo forfait imputabile al progetto</t>
  </si>
  <si>
    <t>c) spese generali</t>
  </si>
  <si>
    <t>b) prestazioni interne</t>
  </si>
  <si>
    <t>b)  PRESTAZIONI INTERNE</t>
  </si>
  <si>
    <t>dati del fornitore (identità e sede)</t>
  </si>
  <si>
    <t>descrizione della prestazione</t>
  </si>
  <si>
    <t>costo senza IVA imputabile al progetto</t>
  </si>
  <si>
    <t>costo
senza IVA imputabile al progetto</t>
  </si>
  <si>
    <r>
      <t>costo senza IVA</t>
    </r>
    <r>
      <rPr>
        <b/>
        <vertAlign val="superscript"/>
        <sz val="7"/>
        <rFont val="Verdana"/>
        <family val="2"/>
      </rPr>
      <t xml:space="preserve"> </t>
    </r>
    <r>
      <rPr>
        <b/>
        <sz val="7"/>
        <rFont val="Verdana"/>
        <family val="2"/>
      </rPr>
      <t>imputabile al progetto</t>
    </r>
  </si>
  <si>
    <t>A</t>
  </si>
  <si>
    <t>spesa suddivisa in fasi</t>
  </si>
  <si>
    <t>a) personale di ricerca</t>
  </si>
  <si>
    <t>b) spese generali</t>
  </si>
  <si>
    <t>c) prestazioni interne</t>
  </si>
  <si>
    <t>h) recuperi</t>
  </si>
  <si>
    <t>sub totale</t>
  </si>
  <si>
    <t>imprevisti (10%)</t>
  </si>
  <si>
    <t>totale spese operative</t>
  </si>
  <si>
    <t>f) strumenti/attrezzature</t>
  </si>
  <si>
    <t xml:space="preserve">g) materiale </t>
  </si>
  <si>
    <t>totale spese investimento</t>
  </si>
  <si>
    <t>totale fase</t>
  </si>
  <si>
    <t>TOTALE PROGETTO</t>
  </si>
  <si>
    <r>
      <t xml:space="preserve">qualifica e mansioni
</t>
    </r>
    <r>
      <rPr>
        <sz val="7"/>
        <rFont val="Verdana"/>
        <family val="2"/>
      </rPr>
      <t>(allegare curriculum vitae)</t>
    </r>
  </si>
  <si>
    <t>qualifica e mansioni</t>
  </si>
  <si>
    <t>terzi</t>
  </si>
  <si>
    <t>date</t>
  </si>
  <si>
    <t>fasi</t>
  </si>
  <si>
    <t>ricerca</t>
  </si>
  <si>
    <t>sviluppo</t>
  </si>
  <si>
    <t>mesi utilizzo</t>
  </si>
  <si>
    <t>TOTALE fasi</t>
  </si>
  <si>
    <t>recuperi</t>
  </si>
  <si>
    <t>processi</t>
  </si>
  <si>
    <t>organizz</t>
  </si>
  <si>
    <t>tipo</t>
  </si>
  <si>
    <t>progetto</t>
  </si>
  <si>
    <t>fase 1</t>
  </si>
  <si>
    <t>fase 2</t>
  </si>
  <si>
    <t>fase 3</t>
  </si>
  <si>
    <t>fase 4</t>
  </si>
  <si>
    <t>fase 5</t>
  </si>
  <si>
    <t>fase 6</t>
  </si>
  <si>
    <t>fase 7</t>
  </si>
  <si>
    <t>fase 8</t>
  </si>
  <si>
    <t>ricerca e sviluppo</t>
  </si>
  <si>
    <t>elenchi a) e b)</t>
  </si>
  <si>
    <t>elenco c)</t>
  </si>
  <si>
    <t>elenco d)</t>
  </si>
  <si>
    <t>elenco e)</t>
  </si>
  <si>
    <t>elenco f)</t>
  </si>
  <si>
    <t>elenco g)</t>
  </si>
  <si>
    <t>TOTALI</t>
  </si>
  <si>
    <t>?</t>
  </si>
  <si>
    <t xml:space="preserve">             ?</t>
  </si>
  <si>
    <t>certificazione della rendicontazione</t>
  </si>
  <si>
    <t>spesa complessiva per certicazione</t>
  </si>
  <si>
    <t>totale progetto</t>
  </si>
  <si>
    <t xml:space="preserve"> </t>
  </si>
  <si>
    <t xml:space="preserve"> sub totale spese investimento</t>
  </si>
  <si>
    <t>NB è possibile allargare le righe</t>
  </si>
  <si>
    <t>eventuale recupero (ore)</t>
  </si>
  <si>
    <t>fasi (ore)</t>
  </si>
  <si>
    <t>recuperi (ore)</t>
  </si>
  <si>
    <t>c) SPESE GENERALI</t>
  </si>
  <si>
    <t>innovazione</t>
  </si>
  <si>
    <t>La domanda è firmata digitalmente
La sottoscrizione digitale apposta sul documento elettronico si intende apposta anche al presente documento che dettaglia il quadro economico del progetto e che fa parte integrante della domanda di contributo</t>
  </si>
  <si>
    <t>cntrl Q duplica in ogni scheda i preventivi e nasconde le relative colonne</t>
  </si>
  <si>
    <t>cntrl A scopre le colonne nascoste</t>
  </si>
  <si>
    <t>sub totale spese operative</t>
  </si>
  <si>
    <t>modalità forfettaria: le spese generali vengono determinate come percentuale delle spese del personale di ricerca, nella misura fissa del 20%</t>
  </si>
  <si>
    <t>L</t>
  </si>
  <si>
    <t>vers. 1/2015</t>
  </si>
  <si>
    <t>inserire "L" per canoni Leasing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</si>
</sst>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€&quot;\ #,##0.00"/>
    <numFmt numFmtId="170" formatCode="[$-410]dddd\ d\ mmmm\ yyyy"/>
    <numFmt numFmtId="171" formatCode="dd/mm/yy;@"/>
    <numFmt numFmtId="172" formatCode="d/m/yy;@"/>
    <numFmt numFmtId="173" formatCode="[$-F800]dddd\,\ mmmm\ dd\,\ yyyy"/>
    <numFmt numFmtId="174" formatCode="ddd"/>
    <numFmt numFmtId="175" formatCode="#,##0_ ;\-#,##0\ "/>
    <numFmt numFmtId="176" formatCode="[$-410]d\-mmm\-yyyy;@"/>
    <numFmt numFmtId="177" formatCode="d/m/yyyy;@"/>
    <numFmt numFmtId="178" formatCode="#,##0.0_ ;\-#,##0.0\ "/>
    <numFmt numFmtId="179" formatCode="0.0"/>
    <numFmt numFmtId="180" formatCode="0.0_ ;\-0.0\ "/>
    <numFmt numFmtId="181" formatCode="0.00_ ;\-0.00\ "/>
    <numFmt numFmtId="182" formatCode="#,##0.0"/>
    <numFmt numFmtId="183" formatCode="0.0%"/>
    <numFmt numFmtId="184" formatCode="0_ ;\-0\ "/>
  </numFmts>
  <fonts count="40">
    <font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sz val="8"/>
      <color indexed="10"/>
      <name val="Verdana"/>
      <family val="2"/>
    </font>
    <font>
      <sz val="18"/>
      <name val="Verdana"/>
      <family val="2"/>
    </font>
    <font>
      <sz val="12"/>
      <name val="Verdana"/>
      <family val="2"/>
    </font>
    <font>
      <sz val="16"/>
      <name val="Verdana"/>
      <family val="2"/>
    </font>
    <font>
      <b/>
      <sz val="7"/>
      <name val="Verdana"/>
      <family val="2"/>
    </font>
    <font>
      <sz val="7"/>
      <color indexed="9"/>
      <name val="Verdana"/>
      <family val="2"/>
    </font>
    <font>
      <b/>
      <vertAlign val="superscript"/>
      <sz val="7"/>
      <name val="Verdana"/>
      <family val="2"/>
    </font>
    <font>
      <sz val="7"/>
      <color indexed="10"/>
      <name val="Verdana"/>
      <family val="2"/>
    </font>
    <font>
      <sz val="7"/>
      <color indexed="57"/>
      <name val="Verdana"/>
      <family val="2"/>
    </font>
    <font>
      <sz val="10"/>
      <color indexed="23"/>
      <name val="Verdana"/>
      <family val="2"/>
    </font>
    <font>
      <b/>
      <sz val="7"/>
      <color indexed="57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14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1" applyNumberFormat="0" applyAlignment="0" applyProtection="0"/>
    <xf numFmtId="0" fontId="24" fillId="0" borderId="2" applyNumberFormat="0" applyFill="0" applyAlignment="0" applyProtection="0"/>
    <xf numFmtId="0" fontId="25" fillId="17" borderId="3" applyNumberForma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44" fontId="0" fillId="0" borderId="0" applyFont="0" applyFill="0" applyBorder="0" applyAlignment="0" applyProtection="0"/>
    <xf numFmtId="0" fontId="2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2" fillId="4" borderId="4" xfId="0" applyNumberFormat="1" applyFont="1" applyFill="1" applyBorder="1" applyAlignment="1">
      <alignment vertical="center"/>
    </xf>
    <xf numFmtId="2" fontId="2" fillId="0" borderId="0" xfId="0" applyNumberFormat="1" applyFont="1" applyAlignment="1" applyProtection="1">
      <alignment horizontal="center" vertical="center"/>
      <protection/>
    </xf>
    <xf numFmtId="0" fontId="3" fillId="4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horizontal="right" vertical="top"/>
      <protection/>
    </xf>
    <xf numFmtId="0" fontId="11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/>
      <protection/>
    </xf>
    <xf numFmtId="177" fontId="5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3" fillId="22" borderId="11" xfId="0" applyFont="1" applyFill="1" applyBorder="1" applyAlignment="1" applyProtection="1">
      <alignment horizontal="center" vertical="center"/>
      <protection/>
    </xf>
    <xf numFmtId="2" fontId="13" fillId="22" borderId="4" xfId="0" applyNumberFormat="1" applyFont="1" applyFill="1" applyBorder="1" applyAlignment="1" applyProtection="1">
      <alignment horizontal="center" vertical="center" wrapText="1"/>
      <protection/>
    </xf>
    <xf numFmtId="43" fontId="13" fillId="22" borderId="4" xfId="0" applyNumberFormat="1" applyFont="1" applyFill="1" applyBorder="1" applyAlignment="1" applyProtection="1">
      <alignment horizontal="center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43" fontId="2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3" fillId="22" borderId="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horizontal="right" vertical="center" wrapText="1" indent="1"/>
      <protection/>
    </xf>
    <xf numFmtId="164" fontId="5" fillId="4" borderId="4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/>
      <protection/>
    </xf>
    <xf numFmtId="43" fontId="5" fillId="4" borderId="4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right" vertical="top"/>
      <protection/>
    </xf>
    <xf numFmtId="0" fontId="6" fillId="0" borderId="0" xfId="0" applyFont="1" applyFill="1" applyAlignment="1" applyProtection="1">
      <alignment horizontal="right" vertical="top"/>
      <protection/>
    </xf>
    <xf numFmtId="0" fontId="2" fillId="23" borderId="4" xfId="0" applyFont="1" applyFill="1" applyBorder="1" applyAlignment="1">
      <alignment vertical="center"/>
    </xf>
    <xf numFmtId="44" fontId="2" fillId="23" borderId="4" xfId="0" applyNumberFormat="1" applyFont="1" applyFill="1" applyBorder="1" applyAlignment="1">
      <alignment vertical="center"/>
    </xf>
    <xf numFmtId="0" fontId="9" fillId="23" borderId="4" xfId="0" applyFont="1" applyFill="1" applyBorder="1" applyAlignment="1">
      <alignment vertical="center"/>
    </xf>
    <xf numFmtId="44" fontId="9" fillId="23" borderId="4" xfId="0" applyNumberFormat="1" applyFont="1" applyFill="1" applyBorder="1" applyAlignment="1">
      <alignment vertical="center"/>
    </xf>
    <xf numFmtId="0" fontId="8" fillId="22" borderId="4" xfId="0" applyFont="1" applyFill="1" applyBorder="1" applyAlignment="1">
      <alignment vertical="center"/>
    </xf>
    <xf numFmtId="44" fontId="8" fillId="22" borderId="4" xfId="0" applyNumberFormat="1" applyFont="1" applyFill="1" applyBorder="1" applyAlignment="1">
      <alignment vertical="center"/>
    </xf>
    <xf numFmtId="0" fontId="5" fillId="0" borderId="0" xfId="0" applyFont="1" applyBorder="1" applyAlignment="1" applyProtection="1">
      <alignment horizontal="left"/>
      <protection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 applyProtection="1">
      <alignment vertical="top" wrapText="1"/>
      <protection/>
    </xf>
    <xf numFmtId="171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4" fontId="5" fillId="0" borderId="0" xfId="44" applyNumberFormat="1" applyFont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43" fontId="5" fillId="0" borderId="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71" fontId="5" fillId="0" borderId="0" xfId="0" applyNumberFormat="1" applyFont="1" applyBorder="1" applyAlignment="1" applyProtection="1">
      <alignment horizontal="left" vertical="center"/>
      <protection/>
    </xf>
    <xf numFmtId="43" fontId="5" fillId="4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43" fontId="5" fillId="0" borderId="0" xfId="0" applyNumberFormat="1" applyFont="1" applyFill="1" applyBorder="1" applyAlignment="1" applyProtection="1">
      <alignment horizontal="right" vertical="center" indent="1"/>
      <protection/>
    </xf>
    <xf numFmtId="171" fontId="5" fillId="0" borderId="0" xfId="0" applyNumberFormat="1" applyFont="1" applyFill="1" applyBorder="1" applyAlignment="1" applyProtection="1">
      <alignment horizontal="left" vertical="center" wrapText="1"/>
      <protection/>
    </xf>
    <xf numFmtId="2" fontId="5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44" fontId="2" fillId="4" borderId="13" xfId="0" applyNumberFormat="1" applyFont="1" applyFill="1" applyBorder="1" applyAlignment="1">
      <alignment vertical="center"/>
    </xf>
    <xf numFmtId="0" fontId="14" fillId="0" borderId="0" xfId="0" applyFont="1" applyFill="1" applyAlignment="1" applyProtection="1">
      <alignment horizontal="center" vertical="top"/>
      <protection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right" vertical="top"/>
      <protection/>
    </xf>
    <xf numFmtId="171" fontId="5" fillId="0" borderId="0" xfId="0" applyNumberFormat="1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top" wrapText="1"/>
      <protection/>
    </xf>
    <xf numFmtId="0" fontId="5" fillId="0" borderId="0" xfId="0" applyFont="1" applyFill="1" applyAlignment="1" applyProtection="1">
      <alignment vertical="center"/>
      <protection/>
    </xf>
    <xf numFmtId="43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4" xfId="0" applyFont="1" applyBorder="1" applyAlignment="1" applyProtection="1">
      <alignment vertical="center" wrapText="1"/>
      <protection locked="0"/>
    </xf>
    <xf numFmtId="43" fontId="5" fillId="4" borderId="4" xfId="0" applyNumberFormat="1" applyFont="1" applyFill="1" applyBorder="1" applyAlignment="1" applyProtection="1">
      <alignment horizontal="right" vertical="center" indent="1"/>
      <protection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4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4" fontId="5" fillId="4" borderId="4" xfId="0" applyNumberFormat="1" applyFont="1" applyFill="1" applyBorder="1" applyAlignment="1" applyProtection="1">
      <alignment horizontal="right" vertical="center" wrapText="1"/>
      <protection/>
    </xf>
    <xf numFmtId="43" fontId="5" fillId="0" borderId="4" xfId="0" applyNumberFormat="1" applyFont="1" applyFill="1" applyBorder="1" applyAlignment="1" applyProtection="1">
      <alignment horizontal="right" vertical="center"/>
      <protection locked="0"/>
    </xf>
    <xf numFmtId="0" fontId="5" fillId="22" borderId="14" xfId="0" applyFont="1" applyFill="1" applyBorder="1" applyAlignment="1" applyProtection="1" quotePrefix="1">
      <alignment horizontal="left" vertical="top"/>
      <protection/>
    </xf>
    <xf numFmtId="0" fontId="13" fillId="22" borderId="11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center" vertical="top"/>
    </xf>
    <xf numFmtId="44" fontId="2" fillId="0" borderId="15" xfId="0" applyNumberFormat="1" applyFont="1" applyFill="1" applyBorder="1" applyAlignment="1">
      <alignment vertical="center"/>
    </xf>
    <xf numFmtId="44" fontId="9" fillId="0" borderId="15" xfId="0" applyNumberFormat="1" applyFont="1" applyFill="1" applyBorder="1" applyAlignment="1">
      <alignment vertical="center"/>
    </xf>
    <xf numFmtId="44" fontId="8" fillId="0" borderId="1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9" fillId="0" borderId="0" xfId="0" applyNumberFormat="1" applyFont="1" applyBorder="1" applyAlignment="1" applyProtection="1">
      <alignment horizontal="right" vertical="top"/>
      <protection/>
    </xf>
    <xf numFmtId="0" fontId="19" fillId="0" borderId="0" xfId="0" applyNumberFormat="1" applyFont="1" applyBorder="1" applyAlignment="1" applyProtection="1">
      <alignment horizontal="right"/>
      <protection/>
    </xf>
    <xf numFmtId="4" fontId="19" fillId="0" borderId="0" xfId="44" applyNumberFormat="1" applyFont="1" applyAlignment="1" applyProtection="1">
      <alignment horizontal="right"/>
      <protection/>
    </xf>
    <xf numFmtId="4" fontId="19" fillId="0" borderId="0" xfId="44" applyNumberFormat="1" applyFont="1" applyAlignment="1" applyProtection="1">
      <alignment horizontal="right" vertical="center"/>
      <protection/>
    </xf>
    <xf numFmtId="177" fontId="17" fillId="0" borderId="0" xfId="0" applyNumberFormat="1" applyFont="1" applyBorder="1" applyAlignment="1" applyProtection="1">
      <alignment horizontal="center"/>
      <protection/>
    </xf>
    <xf numFmtId="3" fontId="13" fillId="22" borderId="4" xfId="0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Alignment="1" applyProtection="1">
      <alignment horizontal="center" vertical="top"/>
      <protection/>
    </xf>
    <xf numFmtId="3" fontId="11" fillId="0" borderId="0" xfId="0" applyNumberFormat="1" applyFont="1" applyAlignment="1" applyProtection="1">
      <alignment horizontal="center" vertical="top"/>
      <protection/>
    </xf>
    <xf numFmtId="3" fontId="6" fillId="0" borderId="0" xfId="0" applyNumberFormat="1" applyFont="1" applyAlignment="1" applyProtection="1">
      <alignment horizontal="center" vertical="top"/>
      <protection/>
    </xf>
    <xf numFmtId="3" fontId="2" fillId="0" borderId="0" xfId="0" applyNumberFormat="1" applyFont="1" applyAlignment="1" applyProtection="1">
      <alignment horizontal="center" vertical="center"/>
      <protection/>
    </xf>
    <xf numFmtId="3" fontId="5" fillId="4" borderId="4" xfId="0" applyNumberFormat="1" applyFont="1" applyFill="1" applyBorder="1" applyAlignment="1" applyProtection="1">
      <alignment horizontal="center" vertical="center"/>
      <protection/>
    </xf>
    <xf numFmtId="3" fontId="13" fillId="0" borderId="0" xfId="0" applyNumberFormat="1" applyFont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13" fillId="22" borderId="11" xfId="0" applyFont="1" applyFill="1" applyBorder="1" applyAlignment="1" applyProtection="1">
      <alignment horizontal="center" vertical="center" wrapText="1"/>
      <protection/>
    </xf>
    <xf numFmtId="43" fontId="5" fillId="0" borderId="4" xfId="0" applyNumberFormat="1" applyFont="1" applyBorder="1" applyAlignment="1" applyProtection="1">
      <alignment horizontal="right" vertical="center" wrapText="1"/>
      <protection locked="0"/>
    </xf>
    <xf numFmtId="43" fontId="5" fillId="4" borderId="11" xfId="0" applyNumberFormat="1" applyFont="1" applyFill="1" applyBorder="1" applyAlignment="1" applyProtection="1">
      <alignment horizontal="right" vertical="center"/>
      <protection/>
    </xf>
    <xf numFmtId="164" fontId="5" fillId="4" borderId="4" xfId="0" applyNumberFormat="1" applyFont="1" applyFill="1" applyBorder="1" applyAlignment="1" applyProtection="1">
      <alignment horizontal="right" vertical="center" indent="1"/>
      <protection/>
    </xf>
    <xf numFmtId="41" fontId="5" fillId="4" borderId="4" xfId="0" applyNumberFormat="1" applyFont="1" applyFill="1" applyBorder="1" applyAlignment="1" applyProtection="1">
      <alignment horizontal="center" vertical="center"/>
      <protection/>
    </xf>
    <xf numFmtId="2" fontId="12" fillId="0" borderId="0" xfId="0" applyNumberFormat="1" applyFont="1" applyAlignment="1" applyProtection="1">
      <alignment horizontal="center" vertical="top"/>
      <protection/>
    </xf>
    <xf numFmtId="2" fontId="11" fillId="0" borderId="0" xfId="0" applyNumberFormat="1" applyFont="1" applyAlignment="1" applyProtection="1">
      <alignment horizontal="center" vertical="top"/>
      <protection/>
    </xf>
    <xf numFmtId="2" fontId="6" fillId="0" borderId="0" xfId="0" applyNumberFormat="1" applyFont="1" applyAlignment="1" applyProtection="1">
      <alignment horizontal="center" vertical="top"/>
      <protection/>
    </xf>
    <xf numFmtId="171" fontId="5" fillId="0" borderId="16" xfId="0" applyNumberFormat="1" applyFont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right" vertical="top"/>
    </xf>
    <xf numFmtId="43" fontId="8" fillId="22" borderId="4" xfId="0" applyNumberFormat="1" applyFont="1" applyFill="1" applyBorder="1" applyAlignment="1" applyProtection="1">
      <alignment vertical="center"/>
      <protection hidden="1"/>
    </xf>
    <xf numFmtId="43" fontId="8" fillId="22" borderId="4" xfId="42" applyNumberFormat="1" applyFont="1" applyFill="1" applyBorder="1" applyAlignment="1" applyProtection="1">
      <alignment vertical="center"/>
      <protection hidden="1"/>
    </xf>
    <xf numFmtId="43" fontId="2" fillId="4" borderId="4" xfId="0" applyNumberFormat="1" applyFont="1" applyFill="1" applyBorder="1" applyAlignment="1" applyProtection="1">
      <alignment vertical="center"/>
      <protection hidden="1"/>
    </xf>
    <xf numFmtId="0" fontId="38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 indent="2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right" vertical="center" indent="1"/>
      <protection/>
    </xf>
    <xf numFmtId="43" fontId="5" fillId="4" borderId="4" xfId="0" applyNumberFormat="1" applyFont="1" applyFill="1" applyBorder="1" applyAlignment="1" applyProtection="1">
      <alignment vertical="center"/>
      <protection locked="0"/>
    </xf>
    <xf numFmtId="171" fontId="5" fillId="4" borderId="0" xfId="0" applyNumberFormat="1" applyFont="1" applyFill="1" applyAlignment="1">
      <alignment horizontal="left" vertical="top"/>
    </xf>
    <xf numFmtId="171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1" fontId="5" fillId="0" borderId="0" xfId="0" applyNumberFormat="1" applyFont="1" applyFill="1" applyAlignment="1">
      <alignment horizontal="left" vertical="top"/>
    </xf>
    <xf numFmtId="0" fontId="5" fillId="4" borderId="0" xfId="0" applyNumberFormat="1" applyFont="1" applyFill="1" applyAlignment="1">
      <alignment horizontal="left" vertical="top"/>
    </xf>
    <xf numFmtId="0" fontId="18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right" vertical="center"/>
      <protection locked="0"/>
    </xf>
    <xf numFmtId="4" fontId="5" fillId="0" borderId="4" xfId="0" applyNumberFormat="1" applyFont="1" applyFill="1" applyBorder="1" applyAlignment="1" applyProtection="1">
      <alignment horizontal="right" vertical="center"/>
      <protection locked="0"/>
    </xf>
    <xf numFmtId="4" fontId="5" fillId="0" borderId="4" xfId="0" applyNumberFormat="1" applyFont="1" applyBorder="1" applyAlignment="1" applyProtection="1">
      <alignment horizontal="right" vertical="center"/>
      <protection locked="0"/>
    </xf>
    <xf numFmtId="164" fontId="5" fillId="4" borderId="11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1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/>
    </xf>
    <xf numFmtId="0" fontId="5" fillId="7" borderId="14" xfId="0" applyFont="1" applyFill="1" applyBorder="1" applyAlignment="1" applyProtection="1">
      <alignment horizontal="center" vertical="center" wrapText="1"/>
      <protection/>
    </xf>
    <xf numFmtId="0" fontId="13" fillId="7" borderId="14" xfId="0" applyFont="1" applyFill="1" applyBorder="1" applyAlignment="1" applyProtection="1">
      <alignment horizontal="center" vertical="center" wrapText="1"/>
      <protection/>
    </xf>
    <xf numFmtId="0" fontId="5" fillId="7" borderId="17" xfId="0" applyFont="1" applyFill="1" applyBorder="1" applyAlignment="1" applyProtection="1">
      <alignment horizontal="center" vertical="center" wrapText="1"/>
      <protection/>
    </xf>
    <xf numFmtId="0" fontId="13" fillId="7" borderId="4" xfId="0" applyFont="1" applyFill="1" applyBorder="1" applyAlignment="1" applyProtection="1">
      <alignment horizontal="center" vertical="center" wrapText="1"/>
      <protection/>
    </xf>
    <xf numFmtId="43" fontId="5" fillId="4" borderId="11" xfId="0" applyNumberFormat="1" applyFont="1" applyFill="1" applyBorder="1" applyAlignment="1" applyProtection="1">
      <alignment vertical="center"/>
      <protection/>
    </xf>
    <xf numFmtId="43" fontId="13" fillId="22" borderId="11" xfId="0" applyNumberFormat="1" applyFont="1" applyFill="1" applyBorder="1" applyAlignment="1" applyProtection="1">
      <alignment horizontal="center" vertical="center"/>
      <protection/>
    </xf>
    <xf numFmtId="43" fontId="5" fillId="4" borderId="11" xfId="0" applyNumberFormat="1" applyFont="1" applyFill="1" applyBorder="1" applyAlignment="1" applyProtection="1">
      <alignment horizontal="right" vertical="center" indent="1"/>
      <protection/>
    </xf>
    <xf numFmtId="164" fontId="5" fillId="4" borderId="11" xfId="0" applyNumberFormat="1" applyFont="1" applyFill="1" applyBorder="1" applyAlignment="1" applyProtection="1">
      <alignment horizontal="right" vertical="center" indent="1"/>
      <protection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4" xfId="0" applyNumberFormat="1" applyFont="1" applyFill="1" applyBorder="1" applyAlignment="1" applyProtection="1">
      <alignment horizontal="right" vertical="center"/>
      <protection locked="0"/>
    </xf>
    <xf numFmtId="41" fontId="5" fillId="0" borderId="4" xfId="0" applyNumberFormat="1" applyFont="1" applyFill="1" applyBorder="1" applyAlignment="1" applyProtection="1">
      <alignment horizontal="left" vertical="center"/>
      <protection locked="0"/>
    </xf>
    <xf numFmtId="41" fontId="5" fillId="0" borderId="4" xfId="0" applyNumberFormat="1" applyFont="1" applyFill="1" applyBorder="1" applyAlignment="1" applyProtection="1">
      <alignment horizontal="right" vertical="center"/>
      <protection locked="0"/>
    </xf>
    <xf numFmtId="4" fontId="5" fillId="0" borderId="14" xfId="0" applyNumberFormat="1" applyFont="1" applyFill="1" applyBorder="1" applyAlignment="1" applyProtection="1">
      <alignment horizontal="right" vertical="center"/>
      <protection locked="0"/>
    </xf>
    <xf numFmtId="4" fontId="5" fillId="0" borderId="14" xfId="0" applyNumberFormat="1" applyFont="1" applyBorder="1" applyAlignment="1" applyProtection="1">
      <alignment horizontal="right" vertical="center"/>
      <protection locked="0"/>
    </xf>
    <xf numFmtId="0" fontId="39" fillId="0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3" fontId="2" fillId="4" borderId="17" xfId="0" applyNumberFormat="1" applyFont="1" applyFill="1" applyBorder="1" applyAlignment="1" applyProtection="1">
      <alignment vertical="center"/>
      <protection hidden="1"/>
    </xf>
    <xf numFmtId="0" fontId="3" fillId="4" borderId="11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Fill="1" applyAlignment="1">
      <alignment horizontal="right" vertical="top"/>
    </xf>
    <xf numFmtId="0" fontId="5" fillId="0" borderId="18" xfId="0" applyFont="1" applyBorder="1" applyAlignment="1" applyProtection="1">
      <alignment vertical="top" wrapText="1"/>
      <protection/>
    </xf>
    <xf numFmtId="0" fontId="5" fillId="0" borderId="19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44" fontId="2" fillId="0" borderId="4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7" borderId="1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175" fontId="5" fillId="4" borderId="4" xfId="0" applyNumberFormat="1" applyFont="1" applyFill="1" applyBorder="1" applyAlignment="1" applyProtection="1">
      <alignment horizontal="right" vertical="center" indent="1"/>
      <protection/>
    </xf>
    <xf numFmtId="4" fontId="5" fillId="4" borderId="4" xfId="0" applyNumberFormat="1" applyFont="1" applyFill="1" applyBorder="1" applyAlignment="1" applyProtection="1">
      <alignment horizontal="center" vertical="center"/>
      <protection/>
    </xf>
    <xf numFmtId="171" fontId="6" fillId="0" borderId="20" xfId="0" applyNumberFormat="1" applyFont="1" applyFill="1" applyBorder="1" applyAlignment="1" applyProtection="1">
      <alignment horizontal="center" vertical="top" wrapText="1"/>
      <protection locked="0"/>
    </xf>
    <xf numFmtId="171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3" fontId="2" fillId="23" borderId="4" xfId="0" applyNumberFormat="1" applyFont="1" applyFill="1" applyBorder="1" applyAlignment="1" applyProtection="1">
      <alignment vertical="center"/>
      <protection hidden="1"/>
    </xf>
    <xf numFmtId="0" fontId="3" fillId="23" borderId="4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vertical="center"/>
      <protection hidden="1"/>
    </xf>
    <xf numFmtId="0" fontId="14" fillId="0" borderId="0" xfId="0" applyNumberFormat="1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/>
      <protection/>
    </xf>
    <xf numFmtId="0" fontId="3" fillId="4" borderId="11" xfId="0" applyFont="1" applyFill="1" applyBorder="1" applyAlignment="1" applyProtection="1">
      <alignment vertical="center"/>
      <protection/>
    </xf>
    <xf numFmtId="0" fontId="3" fillId="4" borderId="17" xfId="0" applyFont="1" applyFill="1" applyBorder="1" applyAlignment="1" applyProtection="1">
      <alignment vertical="center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2" fillId="23" borderId="21" xfId="0" applyFont="1" applyFill="1" applyBorder="1" applyAlignment="1" applyProtection="1">
      <alignment vertical="center"/>
      <protection/>
    </xf>
    <xf numFmtId="43" fontId="2" fillId="23" borderId="21" xfId="0" applyNumberFormat="1" applyFont="1" applyFill="1" applyBorder="1" applyAlignment="1" applyProtection="1">
      <alignment vertical="center"/>
      <protection hidden="1"/>
    </xf>
    <xf numFmtId="43" fontId="2" fillId="23" borderId="21" xfId="0" applyNumberFormat="1" applyFont="1" applyFill="1" applyBorder="1" applyAlignment="1" applyProtection="1">
      <alignment vertical="center"/>
      <protection/>
    </xf>
    <xf numFmtId="0" fontId="2" fillId="23" borderId="4" xfId="0" applyFont="1" applyFill="1" applyBorder="1" applyAlignment="1" applyProtection="1">
      <alignment vertical="center"/>
      <protection/>
    </xf>
    <xf numFmtId="43" fontId="2" fillId="23" borderId="4" xfId="0" applyNumberFormat="1" applyFont="1" applyFill="1" applyBorder="1" applyAlignment="1" applyProtection="1">
      <alignment vertical="center"/>
      <protection/>
    </xf>
    <xf numFmtId="0" fontId="9" fillId="23" borderId="4" xfId="0" applyFont="1" applyFill="1" applyBorder="1" applyAlignment="1" applyProtection="1">
      <alignment vertical="center"/>
      <protection/>
    </xf>
    <xf numFmtId="43" fontId="9" fillId="23" borderId="4" xfId="0" applyNumberFormat="1" applyFont="1" applyFill="1" applyBorder="1" applyAlignment="1" applyProtection="1">
      <alignment vertical="center"/>
      <protection hidden="1"/>
    </xf>
    <xf numFmtId="43" fontId="9" fillId="23" borderId="4" xfId="0" applyNumberFormat="1" applyFont="1" applyFill="1" applyBorder="1" applyAlignment="1" applyProtection="1">
      <alignment vertical="center"/>
      <protection/>
    </xf>
    <xf numFmtId="0" fontId="8" fillId="24" borderId="4" xfId="0" applyFont="1" applyFill="1" applyBorder="1" applyAlignment="1" applyProtection="1">
      <alignment vertical="center"/>
      <protection/>
    </xf>
    <xf numFmtId="0" fontId="8" fillId="22" borderId="4" xfId="0" applyFont="1" applyFill="1" applyBorder="1" applyAlignment="1" applyProtection="1">
      <alignment vertical="center"/>
      <protection/>
    </xf>
    <xf numFmtId="0" fontId="8" fillId="22" borderId="2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4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10" fontId="14" fillId="0" borderId="0" xfId="0" applyNumberFormat="1" applyFont="1" applyFill="1" applyBorder="1" applyAlignment="1" applyProtection="1">
      <alignment horizontal="center" vertical="center"/>
      <protection/>
    </xf>
    <xf numFmtId="0" fontId="12" fillId="4" borderId="20" xfId="0" applyFont="1" applyFill="1" applyBorder="1" applyAlignment="1">
      <alignment horizontal="center" vertical="top"/>
    </xf>
    <xf numFmtId="3" fontId="5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4" xfId="0" applyNumberFormat="1" applyFont="1" applyBorder="1" applyAlignment="1" applyProtection="1">
      <alignment horizontal="center" vertical="center"/>
      <protection locked="0"/>
    </xf>
    <xf numFmtId="41" fontId="5" fillId="0" borderId="4" xfId="0" applyNumberFormat="1" applyFont="1" applyFill="1" applyBorder="1" applyAlignment="1" applyProtection="1">
      <alignment horizontal="center" vertical="center"/>
      <protection locked="0"/>
    </xf>
    <xf numFmtId="0" fontId="22" fillId="13" borderId="0" xfId="0" applyFont="1" applyFill="1" applyAlignment="1">
      <alignment vertical="top"/>
    </xf>
    <xf numFmtId="9" fontId="22" fillId="13" borderId="4" xfId="30" applyNumberFormat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>
      <alignment horizontal="center"/>
    </xf>
    <xf numFmtId="0" fontId="12" fillId="4" borderId="14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12" fillId="4" borderId="11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20" fillId="0" borderId="0" xfId="0" applyFont="1" applyFill="1" applyBorder="1" applyAlignment="1">
      <alignment horizontal="right" vertical="center"/>
    </xf>
    <xf numFmtId="0" fontId="2" fillId="23" borderId="11" xfId="0" applyFont="1" applyFill="1" applyBorder="1" applyAlignment="1">
      <alignment vertical="center"/>
    </xf>
    <xf numFmtId="0" fontId="2" fillId="23" borderId="17" xfId="0" applyFont="1" applyFill="1" applyBorder="1" applyAlignment="1">
      <alignment vertical="center"/>
    </xf>
    <xf numFmtId="0" fontId="3" fillId="4" borderId="14" xfId="0" applyFont="1" applyFill="1" applyBorder="1" applyAlignment="1">
      <alignment horizontal="center" vertical="center" wrapText="1"/>
    </xf>
    <xf numFmtId="43" fontId="2" fillId="4" borderId="11" xfId="0" applyNumberFormat="1" applyFont="1" applyFill="1" applyBorder="1" applyAlignment="1" applyProtection="1">
      <alignment horizontal="center" vertical="center"/>
      <protection hidden="1"/>
    </xf>
    <xf numFmtId="43" fontId="2" fillId="4" borderId="17" xfId="0" applyNumberFormat="1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/>
    </xf>
    <xf numFmtId="0" fontId="3" fillId="4" borderId="17" xfId="0" applyFont="1" applyFill="1" applyBorder="1" applyAlignment="1" applyProtection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textRotation="90"/>
      <protection/>
    </xf>
    <xf numFmtId="0" fontId="22" fillId="13" borderId="11" xfId="30" applyBorder="1" applyAlignment="1" applyProtection="1">
      <alignment horizontal="center" vertical="center"/>
      <protection/>
    </xf>
    <xf numFmtId="0" fontId="22" fillId="13" borderId="17" xfId="30" applyBorder="1" applyAlignment="1" applyProtection="1">
      <alignment horizontal="center" vertical="center"/>
      <protection/>
    </xf>
    <xf numFmtId="0" fontId="3" fillId="4" borderId="22" xfId="0" applyFont="1" applyFill="1" applyBorder="1" applyAlignment="1" applyProtection="1">
      <alignment horizontal="center" vertical="center" textRotation="90"/>
      <protection/>
    </xf>
    <xf numFmtId="0" fontId="13" fillId="7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top" wrapText="1"/>
      <protection/>
    </xf>
    <xf numFmtId="43" fontId="13" fillId="22" borderId="11" xfId="0" applyNumberFormat="1" applyFont="1" applyFill="1" applyBorder="1" applyAlignment="1" applyProtection="1">
      <alignment horizontal="center" vertical="center"/>
      <protection/>
    </xf>
    <xf numFmtId="43" fontId="13" fillId="22" borderId="14" xfId="0" applyNumberFormat="1" applyFont="1" applyFill="1" applyBorder="1" applyAlignment="1" applyProtection="1">
      <alignment horizontal="center" vertical="center"/>
      <protection/>
    </xf>
    <xf numFmtId="43" fontId="13" fillId="22" borderId="17" xfId="0" applyNumberFormat="1" applyFont="1" applyFill="1" applyBorder="1" applyAlignment="1" applyProtection="1">
      <alignment horizontal="center" vertical="center"/>
      <protection/>
    </xf>
    <xf numFmtId="0" fontId="13" fillId="22" borderId="22" xfId="0" applyFont="1" applyFill="1" applyBorder="1" applyAlignment="1" applyProtection="1">
      <alignment horizontal="center" vertical="center" wrapText="1"/>
      <protection/>
    </xf>
    <xf numFmtId="0" fontId="13" fillId="22" borderId="21" xfId="0" applyFont="1" applyFill="1" applyBorder="1" applyAlignment="1" applyProtection="1">
      <alignment horizontal="center" vertical="center" wrapText="1"/>
      <protection/>
    </xf>
    <xf numFmtId="0" fontId="22" fillId="13" borderId="0" xfId="30" applyBorder="1" applyAlignment="1" applyProtection="1">
      <alignment horizontal="left" vertical="top" wrapText="1"/>
      <protection/>
    </xf>
    <xf numFmtId="0" fontId="22" fillId="13" borderId="16" xfId="30" applyBorder="1" applyAlignment="1" applyProtection="1">
      <alignment horizontal="left" vertical="top" wrapText="1"/>
      <protection/>
    </xf>
    <xf numFmtId="43" fontId="13" fillId="22" borderId="22" xfId="0" applyNumberFormat="1" applyFont="1" applyFill="1" applyBorder="1" applyAlignment="1" applyProtection="1">
      <alignment horizontal="center" vertical="center" wrapText="1"/>
      <protection/>
    </xf>
    <xf numFmtId="43" fontId="13" fillId="22" borderId="21" xfId="0" applyNumberFormat="1" applyFont="1" applyFill="1" applyBorder="1" applyAlignment="1" applyProtection="1">
      <alignment horizontal="center" vertical="center" wrapText="1"/>
      <protection/>
    </xf>
    <xf numFmtId="0" fontId="13" fillId="22" borderId="24" xfId="0" applyFont="1" applyFill="1" applyBorder="1" applyAlignment="1" applyProtection="1">
      <alignment horizontal="center" vertical="center" wrapText="1"/>
      <protection/>
    </xf>
    <xf numFmtId="0" fontId="13" fillId="22" borderId="12" xfId="0" applyFont="1" applyFill="1" applyBorder="1" applyAlignment="1" applyProtection="1">
      <alignment horizontal="center" vertical="center" wrapText="1"/>
      <protection/>
    </xf>
    <xf numFmtId="0" fontId="13" fillId="7" borderId="22" xfId="0" applyFont="1" applyFill="1" applyBorder="1" applyAlignment="1" applyProtection="1">
      <alignment horizontal="center" vertical="center" wrapText="1"/>
      <protection/>
    </xf>
    <xf numFmtId="0" fontId="13" fillId="7" borderId="21" xfId="0" applyFont="1" applyFill="1" applyBorder="1" applyAlignment="1" applyProtection="1">
      <alignment horizontal="center" vertical="center" wrapText="1"/>
      <protection/>
    </xf>
    <xf numFmtId="0" fontId="13" fillId="22" borderId="11" xfId="0" applyFont="1" applyFill="1" applyBorder="1" applyAlignment="1" applyProtection="1">
      <alignment horizontal="center" vertical="top"/>
      <protection/>
    </xf>
    <xf numFmtId="0" fontId="13" fillId="22" borderId="14" xfId="0" applyFont="1" applyFill="1" applyBorder="1" applyAlignment="1" applyProtection="1">
      <alignment horizontal="center" vertical="top"/>
      <protection/>
    </xf>
    <xf numFmtId="0" fontId="13" fillId="22" borderId="17" xfId="0" applyFont="1" applyFill="1" applyBorder="1" applyAlignment="1" applyProtection="1">
      <alignment horizontal="center" vertical="top"/>
      <protection/>
    </xf>
    <xf numFmtId="0" fontId="13" fillId="22" borderId="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5">
    <dxf>
      <font>
        <color indexed="10"/>
      </font>
    </dxf>
    <dxf>
      <font>
        <color indexed="9"/>
      </font>
      <fill>
        <patternFill>
          <bgColor indexed="29"/>
        </patternFill>
      </fill>
    </dxf>
    <dxf>
      <font>
        <color indexed="10"/>
      </font>
    </dxf>
    <dxf>
      <font>
        <color indexed="9"/>
      </font>
      <fill>
        <patternFill>
          <bgColor indexed="29"/>
        </patternFill>
      </fill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i\RICERCA\normativa\REGOLAMENTO\GOLD%20e%20modulistica\rendiconto%20modulistica\All_2_analisi_spese_proget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serveragire\Users\Daniele%20Movio\Documents\Downloads\All_2_analisi_spese_progetto%20MODIFICATA%20MACRO%20COLON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 illustrativa"/>
      <sheetName val="riepilogo"/>
      <sheetName val="fasi"/>
      <sheetName val="a1)ricercatori"/>
      <sheetName val="b1)spesegenerali"/>
      <sheetName val="c1)manodopera"/>
      <sheetName val="d1)terzi"/>
      <sheetName val="e1)immateriali"/>
      <sheetName val="f1)strumenti"/>
      <sheetName val="g1)materiali"/>
      <sheetName val="h1)recuperi"/>
      <sheetName val="a2)ricercatori"/>
      <sheetName val="b2)spesegenerali"/>
      <sheetName val="c2)manodopera"/>
      <sheetName val="d2)terzi"/>
      <sheetName val="e2)immateriali"/>
      <sheetName val="f2)strumenti"/>
      <sheetName val="g2)materiali"/>
      <sheetName val="h2)recuper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 illustrativa"/>
      <sheetName val="riepilogo"/>
      <sheetName val="fasi"/>
      <sheetName val="a1)ricercatori"/>
      <sheetName val="b1)spesegenerali"/>
      <sheetName val="c1)manodopera"/>
      <sheetName val="d1)terzi"/>
      <sheetName val="e1)immateriali"/>
      <sheetName val="f1)strumenti"/>
      <sheetName val="g1)materiali"/>
      <sheetName val="h1)recuperi"/>
      <sheetName val="a2)ricercatori"/>
      <sheetName val="b2)spesegenerali"/>
      <sheetName val="c2)manodopera"/>
      <sheetName val="d2)terzi"/>
      <sheetName val="e2)immateriali"/>
      <sheetName val="f2)strumenti"/>
      <sheetName val="g2)materiali"/>
      <sheetName val="h2)recup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theme="7" tint="-0.24997000396251678"/>
  </sheetPr>
  <dimension ref="A1:F4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1.57421875" style="1" bestFit="1" customWidth="1"/>
    <col min="2" max="2" width="4.00390625" style="1" customWidth="1"/>
    <col min="3" max="3" width="33.00390625" style="1" bestFit="1" customWidth="1"/>
    <col min="4" max="4" width="17.57421875" style="1" bestFit="1" customWidth="1"/>
    <col min="5" max="5" width="17.57421875" style="1" customWidth="1"/>
    <col min="6" max="6" width="9.57421875" style="1" customWidth="1"/>
    <col min="7" max="9" width="9.140625" style="1" hidden="1" customWidth="1"/>
    <col min="10" max="16384" width="9.140625" style="1" customWidth="1"/>
  </cols>
  <sheetData>
    <row r="1" spans="1:6" s="4" customFormat="1" ht="23.25" customHeight="1">
      <c r="A1" s="237" t="s">
        <v>118</v>
      </c>
      <c r="B1" s="239" t="s">
        <v>31</v>
      </c>
      <c r="C1" s="240"/>
      <c r="D1" s="240"/>
      <c r="E1" s="241"/>
      <c r="F1" s="158"/>
    </row>
    <row r="2" spans="2:5" s="4" customFormat="1" ht="27" customHeight="1">
      <c r="B2" s="246" t="str">
        <f>"progetto di "&amp;fasi!C4</f>
        <v>progetto di </v>
      </c>
      <c r="C2" s="247"/>
      <c r="D2" s="247"/>
      <c r="E2" s="248"/>
    </row>
    <row r="3" spans="1:6" s="4" customFormat="1" ht="17.25" customHeight="1">
      <c r="A3" s="197"/>
      <c r="B3" s="197"/>
      <c r="C3" s="198"/>
      <c r="D3" s="197"/>
      <c r="E3" s="197"/>
      <c r="F3" s="86"/>
    </row>
    <row r="4" spans="1:4" ht="12" customHeight="1">
      <c r="A4" s="1" t="s">
        <v>29</v>
      </c>
      <c r="D4" s="2"/>
    </row>
    <row r="5" spans="1:6" ht="18" customHeight="1">
      <c r="A5" s="211">
        <f>IF(titoloriepilogo1="ricerca e sviluppo","R",IF(titoloriepilogo1="innovazione","I",""))</f>
      </c>
      <c r="B5" s="242" t="s">
        <v>3</v>
      </c>
      <c r="C5" s="242"/>
      <c r="D5" s="14">
        <f>IF(scelta="R","ricerca",IF(scelta="I","processi",""))</f>
      </c>
      <c r="E5" s="14">
        <f>IF(scelta="R","sviluppo",IF(scelta="I","organizzazione",""))</f>
      </c>
      <c r="F5" s="63"/>
    </row>
    <row r="6" spans="1:6" ht="15" customHeight="1">
      <c r="A6" s="211"/>
      <c r="B6" s="245" t="s">
        <v>4</v>
      </c>
      <c r="C6" s="55" t="s">
        <v>13</v>
      </c>
      <c r="D6" s="56">
        <f>fasi!L10</f>
        <v>0</v>
      </c>
      <c r="E6" s="56">
        <f>fasi!L27</f>
        <v>0</v>
      </c>
      <c r="F6" s="113"/>
    </row>
    <row r="7" spans="2:6" ht="15" customHeight="1">
      <c r="B7" s="245"/>
      <c r="C7" s="55" t="s">
        <v>47</v>
      </c>
      <c r="D7" s="56">
        <f>fasi!L11</f>
        <v>0</v>
      </c>
      <c r="E7" s="56">
        <f>fasi!L28</f>
        <v>0</v>
      </c>
      <c r="F7" s="113"/>
    </row>
    <row r="8" spans="2:6" ht="15" customHeight="1">
      <c r="B8" s="245"/>
      <c r="C8" s="55" t="s">
        <v>48</v>
      </c>
      <c r="D8" s="56">
        <f>fasi!L12</f>
        <v>0</v>
      </c>
      <c r="E8" s="56">
        <f>fasi!L29</f>
        <v>0</v>
      </c>
      <c r="F8" s="113"/>
    </row>
    <row r="9" spans="2:6" ht="15" customHeight="1">
      <c r="B9" s="245"/>
      <c r="C9" s="55" t="s">
        <v>14</v>
      </c>
      <c r="D9" s="56">
        <f>fasi!L13</f>
        <v>0</v>
      </c>
      <c r="E9" s="56">
        <f>fasi!L30</f>
        <v>0</v>
      </c>
      <c r="F9" s="113"/>
    </row>
    <row r="10" spans="2:6" ht="15" customHeight="1">
      <c r="B10" s="245"/>
      <c r="C10" s="57" t="s">
        <v>15</v>
      </c>
      <c r="D10" s="58">
        <f>fasi!L14</f>
        <v>0</v>
      </c>
      <c r="E10" s="58">
        <f>fasi!L31</f>
        <v>0</v>
      </c>
      <c r="F10" s="114"/>
    </row>
    <row r="11" spans="2:6" ht="15" customHeight="1">
      <c r="B11" s="245"/>
      <c r="C11" s="59" t="s">
        <v>115</v>
      </c>
      <c r="D11" s="60">
        <f>fasi!L15</f>
        <v>0</v>
      </c>
      <c r="E11" s="60">
        <f>fasi!L32</f>
        <v>0</v>
      </c>
      <c r="F11" s="115"/>
    </row>
    <row r="12" spans="2:6" ht="15" customHeight="1">
      <c r="B12" s="245"/>
      <c r="C12" s="55" t="s">
        <v>62</v>
      </c>
      <c r="D12" s="58">
        <f>fasi!L16</f>
        <v>0</v>
      </c>
      <c r="E12" s="58">
        <f>fasi!L33</f>
        <v>0</v>
      </c>
      <c r="F12" s="114"/>
    </row>
    <row r="13" spans="2:6" ht="15" customHeight="1">
      <c r="B13" s="245"/>
      <c r="C13" s="59" t="s">
        <v>26</v>
      </c>
      <c r="D13" s="60">
        <f>fasi!L17</f>
        <v>0</v>
      </c>
      <c r="E13" s="60">
        <f>fasi!L34</f>
        <v>0</v>
      </c>
      <c r="F13" s="115"/>
    </row>
    <row r="14" spans="2:6" ht="15" customHeight="1">
      <c r="B14" s="245" t="s">
        <v>5</v>
      </c>
      <c r="C14" s="55" t="s">
        <v>18</v>
      </c>
      <c r="D14" s="56">
        <f>fasi!L18</f>
        <v>0</v>
      </c>
      <c r="E14" s="56">
        <f>fasi!L35</f>
        <v>0</v>
      </c>
      <c r="F14" s="113"/>
    </row>
    <row r="15" spans="2:6" ht="15" customHeight="1">
      <c r="B15" s="245"/>
      <c r="C15" s="55" t="s">
        <v>16</v>
      </c>
      <c r="D15" s="56">
        <f>fasi!L19</f>
        <v>0</v>
      </c>
      <c r="E15" s="56">
        <f>fasi!L36</f>
        <v>0</v>
      </c>
      <c r="F15" s="113"/>
    </row>
    <row r="16" spans="2:6" ht="15" customHeight="1">
      <c r="B16" s="245"/>
      <c r="C16" s="55" t="s">
        <v>30</v>
      </c>
      <c r="D16" s="56">
        <f>fasi!L20</f>
        <v>0</v>
      </c>
      <c r="E16" s="56">
        <f>fasi!L37</f>
        <v>0</v>
      </c>
      <c r="F16" s="113"/>
    </row>
    <row r="17" spans="2:6" ht="15" customHeight="1">
      <c r="B17" s="245"/>
      <c r="C17" s="57" t="s">
        <v>15</v>
      </c>
      <c r="D17" s="58">
        <f>fasi!L21</f>
        <v>0</v>
      </c>
      <c r="E17" s="58">
        <f>fasi!L38</f>
        <v>0</v>
      </c>
      <c r="F17" s="114"/>
    </row>
    <row r="18" spans="2:6" ht="15" customHeight="1">
      <c r="B18" s="245"/>
      <c r="C18" s="59" t="s">
        <v>105</v>
      </c>
      <c r="D18" s="60">
        <f>fasi!L22</f>
        <v>0</v>
      </c>
      <c r="E18" s="60">
        <f>fasi!L39</f>
        <v>0</v>
      </c>
      <c r="F18" s="115"/>
    </row>
    <row r="19" spans="2:6" ht="15" customHeight="1">
      <c r="B19" s="245"/>
      <c r="C19" s="55" t="s">
        <v>62</v>
      </c>
      <c r="D19" s="56">
        <f>fasi!L23</f>
        <v>0</v>
      </c>
      <c r="E19" s="58">
        <f>fasi!L40</f>
        <v>0</v>
      </c>
      <c r="F19" s="114"/>
    </row>
    <row r="20" spans="2:6" ht="15" customHeight="1">
      <c r="B20" s="245"/>
      <c r="C20" s="59" t="s">
        <v>27</v>
      </c>
      <c r="D20" s="60">
        <f>fasi!L24</f>
        <v>0</v>
      </c>
      <c r="E20" s="60">
        <f>fasi!L41</f>
        <v>0</v>
      </c>
      <c r="F20" s="115"/>
    </row>
    <row r="21" spans="2:6" ht="16.5" customHeight="1">
      <c r="B21" s="243" t="s">
        <v>36</v>
      </c>
      <c r="C21" s="244"/>
      <c r="D21" s="12">
        <f>fasi!L25</f>
        <v>0</v>
      </c>
      <c r="E21" s="12">
        <f>fasi!L42</f>
        <v>0</v>
      </c>
      <c r="F21" s="113"/>
    </row>
    <row r="22" ht="3" customHeight="1">
      <c r="F22" s="116"/>
    </row>
    <row r="23" spans="2:6" s="3" customFormat="1" ht="18.75" customHeight="1">
      <c r="B23" s="1"/>
      <c r="C23" s="250" t="s">
        <v>103</v>
      </c>
      <c r="D23" s="250"/>
      <c r="E23" s="12">
        <f>fasi!F46</f>
        <v>0</v>
      </c>
      <c r="F23" s="113"/>
    </row>
    <row r="24" spans="3:6" s="6" customFormat="1" ht="52.5" customHeight="1">
      <c r="C24" s="7"/>
      <c r="D24" s="8"/>
      <c r="E24" s="9"/>
      <c r="F24" s="9"/>
    </row>
    <row r="25" spans="2:6" s="6" customFormat="1" ht="27" customHeight="1">
      <c r="B25" s="246" t="s">
        <v>101</v>
      </c>
      <c r="C25" s="247"/>
      <c r="D25" s="247"/>
      <c r="E25" s="248"/>
      <c r="F25" s="112"/>
    </row>
    <row r="26" spans="2:6" ht="15" customHeight="1">
      <c r="B26" s="233"/>
      <c r="C26" s="251" t="s">
        <v>32</v>
      </c>
      <c r="D26" s="252"/>
      <c r="E26" s="196"/>
      <c r="F26" s="114"/>
    </row>
    <row r="27" spans="2:6" s="62" customFormat="1" ht="15.75" customHeight="1">
      <c r="B27" s="65"/>
      <c r="C27" s="253" t="s">
        <v>102</v>
      </c>
      <c r="D27" s="244"/>
      <c r="E27" s="12">
        <f>SUM(E26:E26)</f>
        <v>0</v>
      </c>
      <c r="F27" s="75"/>
    </row>
    <row r="28" spans="2:6" ht="19.5" customHeight="1" thickBot="1">
      <c r="B28" s="66"/>
      <c r="C28" s="11"/>
      <c r="F28" s="62"/>
    </row>
    <row r="29" spans="2:6" ht="21" customHeight="1" thickBot="1" thickTop="1">
      <c r="B29" s="66"/>
      <c r="D29" s="89" t="s">
        <v>41</v>
      </c>
      <c r="E29" s="91">
        <f>E23+E27</f>
        <v>0</v>
      </c>
      <c r="F29" s="64"/>
    </row>
    <row r="30" spans="2:6" ht="10.5" customHeight="1" thickTop="1">
      <c r="B30" s="66"/>
      <c r="D30" s="89"/>
      <c r="E30" s="89"/>
      <c r="F30" s="89"/>
    </row>
    <row r="33" spans="1:6" ht="10.5" customHeight="1">
      <c r="A33" s="90"/>
      <c r="B33" s="88"/>
      <c r="D33" s="89"/>
      <c r="E33" s="89"/>
      <c r="F33" s="89"/>
    </row>
    <row r="34" spans="2:6" s="67" customFormat="1" ht="30" customHeight="1">
      <c r="B34" s="249" t="s">
        <v>112</v>
      </c>
      <c r="C34" s="249"/>
      <c r="D34" s="249"/>
      <c r="E34" s="249"/>
      <c r="F34" s="87"/>
    </row>
    <row r="37" spans="1:5" ht="10.5" hidden="1">
      <c r="A37" s="155"/>
      <c r="B37" s="101"/>
      <c r="C37" s="152" t="s">
        <v>100</v>
      </c>
      <c r="D37" s="156">
        <v>20</v>
      </c>
      <c r="E37" s="152" t="s">
        <v>99</v>
      </c>
    </row>
    <row r="38" spans="1:5" ht="10.5" hidden="1">
      <c r="A38" s="155"/>
      <c r="B38" s="101"/>
      <c r="C38" s="152" t="s">
        <v>91</v>
      </c>
      <c r="D38" s="156">
        <v>21</v>
      </c>
      <c r="E38" s="152" t="s">
        <v>74</v>
      </c>
    </row>
    <row r="39" spans="1:5" ht="10.5" hidden="1">
      <c r="A39" s="155"/>
      <c r="B39" s="101"/>
      <c r="C39" s="152" t="s">
        <v>111</v>
      </c>
      <c r="D39" s="156">
        <v>32</v>
      </c>
      <c r="E39" s="152" t="s">
        <v>75</v>
      </c>
    </row>
    <row r="40" spans="1:5" ht="10.5" hidden="1">
      <c r="A40" s="153"/>
      <c r="B40" s="101"/>
      <c r="D40" s="156" t="s">
        <v>71</v>
      </c>
      <c r="E40" s="152" t="s">
        <v>79</v>
      </c>
    </row>
    <row r="41" spans="1:5" ht="10.5" hidden="1">
      <c r="A41" s="154"/>
      <c r="D41" s="153"/>
      <c r="E41" s="152" t="s">
        <v>80</v>
      </c>
    </row>
    <row r="42" spans="1:4" ht="10.5" hidden="1">
      <c r="A42" s="154"/>
      <c r="C42" s="231" t="s">
        <v>113</v>
      </c>
      <c r="D42" s="154"/>
    </row>
    <row r="43" spans="1:4" ht="10.5" hidden="1">
      <c r="A43" s="154"/>
      <c r="C43" s="231" t="s">
        <v>114</v>
      </c>
      <c r="D43" s="154"/>
    </row>
    <row r="44" ht="10.5">
      <c r="A44" s="154"/>
    </row>
  </sheetData>
  <sheetProtection password="CC02" sheet="1" objects="1" scenarios="1"/>
  <mergeCells count="11">
    <mergeCell ref="B34:E34"/>
    <mergeCell ref="C23:D23"/>
    <mergeCell ref="C26:D26"/>
    <mergeCell ref="C27:D27"/>
    <mergeCell ref="B25:E25"/>
    <mergeCell ref="B1:E1"/>
    <mergeCell ref="B5:C5"/>
    <mergeCell ref="B21:C21"/>
    <mergeCell ref="B6:B13"/>
    <mergeCell ref="B14:B20"/>
    <mergeCell ref="B2:E2"/>
  </mergeCells>
  <printOptions/>
  <pageMargins left="0.3937007874015748" right="0" top="1.4566929133858268" bottom="0.1968503937007874" header="0.31496062992125984" footer="0.11811023622047245"/>
  <pageSetup horizontalDpi="300" verticalDpi="300" orientation="portrait" paperSize="9" r:id="rId1"/>
  <headerFooter alignWithMargins="0">
    <oddHeader>&amp;R&amp;"Verdana,Normale"&amp;12ALLEGATO 2
Domanda di contributo
Dettaglio spese relative al progetto&amp;10
quadro riepilogativo</oddHeader>
    <oddFooter>&amp;R&amp;"Verdana,Normale"&amp;7&amp;P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tabColor theme="7" tint="-0.24997000396251678"/>
  </sheetPr>
  <dimension ref="A1:L51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1.7109375" style="1" customWidth="1"/>
    <col min="2" max="2" width="3.28125" style="1" bestFit="1" customWidth="1"/>
    <col min="3" max="3" width="20.57421875" style="1" customWidth="1"/>
    <col min="4" max="11" width="14.28125" style="1" customWidth="1"/>
    <col min="12" max="12" width="14.7109375" style="1" customWidth="1"/>
    <col min="13" max="13" width="1.8515625" style="1" customWidth="1"/>
    <col min="14" max="16384" width="9.140625" style="1" customWidth="1"/>
  </cols>
  <sheetData>
    <row r="1" spans="2:10" s="4" customFormat="1" ht="22.5">
      <c r="B1" s="10" t="s">
        <v>56</v>
      </c>
      <c r="C1" s="10"/>
      <c r="D1" s="199"/>
      <c r="E1" s="141"/>
      <c r="F1" s="10"/>
      <c r="G1" s="141"/>
      <c r="H1" s="10"/>
      <c r="I1" s="141"/>
      <c r="J1" s="141"/>
    </row>
    <row r="2" spans="2:12" s="4" customFormat="1" ht="6.75" customHeight="1">
      <c r="B2" s="10"/>
      <c r="C2" s="10"/>
      <c r="D2" s="10"/>
      <c r="E2" s="141"/>
      <c r="F2" s="10"/>
      <c r="G2" s="141"/>
      <c r="H2" s="10"/>
      <c r="I2" s="141"/>
      <c r="J2" s="141"/>
      <c r="K2" s="141"/>
      <c r="L2" s="192"/>
    </row>
    <row r="3" spans="2:12" s="191" customFormat="1" ht="10.5" customHeight="1">
      <c r="B3" s="188"/>
      <c r="C3" s="190" t="s">
        <v>82</v>
      </c>
      <c r="D3" s="190" t="s">
        <v>83</v>
      </c>
      <c r="E3" s="190" t="s">
        <v>84</v>
      </c>
      <c r="F3" s="190" t="s">
        <v>85</v>
      </c>
      <c r="G3" s="190" t="s">
        <v>86</v>
      </c>
      <c r="H3" s="190" t="s">
        <v>87</v>
      </c>
      <c r="I3" s="190" t="s">
        <v>88</v>
      </c>
      <c r="J3" s="190" t="s">
        <v>89</v>
      </c>
      <c r="K3" s="189" t="s">
        <v>90</v>
      </c>
      <c r="L3" s="189" t="s">
        <v>98</v>
      </c>
    </row>
    <row r="4" spans="2:12" ht="24.75" customHeight="1">
      <c r="B4" s="245" t="s">
        <v>81</v>
      </c>
      <c r="C4" s="259"/>
      <c r="D4" s="177"/>
      <c r="E4" s="177"/>
      <c r="F4" s="177"/>
      <c r="G4" s="177" t="s">
        <v>99</v>
      </c>
      <c r="H4" s="177" t="s">
        <v>99</v>
      </c>
      <c r="I4" s="177" t="s">
        <v>99</v>
      </c>
      <c r="J4" s="177" t="s">
        <v>99</v>
      </c>
      <c r="K4" s="177" t="s">
        <v>99</v>
      </c>
      <c r="L4" s="209"/>
    </row>
    <row r="5" spans="2:12" ht="13.5" customHeight="1">
      <c r="B5" s="245"/>
      <c r="C5" s="260"/>
      <c r="D5" s="177"/>
      <c r="E5" s="177"/>
      <c r="F5" s="177"/>
      <c r="G5" s="177" t="s">
        <v>99</v>
      </c>
      <c r="H5" s="177" t="s">
        <v>99</v>
      </c>
      <c r="I5" s="177" t="s">
        <v>99</v>
      </c>
      <c r="J5" s="177" t="s">
        <v>99</v>
      </c>
      <c r="K5" s="177" t="s">
        <v>99</v>
      </c>
      <c r="L5" s="209"/>
    </row>
    <row r="6" spans="1:12" ht="13.5" customHeight="1">
      <c r="A6" s="140"/>
      <c r="B6" s="245" t="s">
        <v>72</v>
      </c>
      <c r="C6" s="206"/>
      <c r="D6" s="178"/>
      <c r="E6" s="178"/>
      <c r="F6" s="178"/>
      <c r="G6" s="178" t="s">
        <v>99</v>
      </c>
      <c r="H6" s="178" t="s">
        <v>99</v>
      </c>
      <c r="I6" s="178" t="s">
        <v>99</v>
      </c>
      <c r="J6" s="178" t="s">
        <v>99</v>
      </c>
      <c r="K6" s="178" t="s">
        <v>99</v>
      </c>
      <c r="L6" s="209"/>
    </row>
    <row r="7" spans="2:12" ht="14.25" customHeight="1">
      <c r="B7" s="245"/>
      <c r="C7" s="207"/>
      <c r="D7" s="178"/>
      <c r="E7" s="178"/>
      <c r="F7" s="178"/>
      <c r="G7" s="178" t="s">
        <v>99</v>
      </c>
      <c r="H7" s="178" t="s">
        <v>99</v>
      </c>
      <c r="I7" s="178" t="s">
        <v>99</v>
      </c>
      <c r="J7" s="178" t="s">
        <v>99</v>
      </c>
      <c r="K7" s="178" t="s">
        <v>99</v>
      </c>
      <c r="L7" s="209"/>
    </row>
    <row r="8" spans="2:12" s="116" customFormat="1" ht="5.25" customHeight="1">
      <c r="B8" s="184"/>
      <c r="C8" s="184"/>
      <c r="D8" s="185"/>
      <c r="E8" s="186"/>
      <c r="F8" s="186"/>
      <c r="G8" s="186"/>
      <c r="H8" s="186"/>
      <c r="I8" s="186"/>
      <c r="J8" s="186"/>
      <c r="K8" s="186"/>
      <c r="L8" s="186"/>
    </row>
    <row r="9" spans="2:12" s="22" customFormat="1" ht="4.5" customHeight="1">
      <c r="B9" s="213"/>
      <c r="C9" s="214"/>
      <c r="D9" s="215"/>
      <c r="E9" s="215"/>
      <c r="F9" s="215"/>
      <c r="G9" s="215"/>
      <c r="H9" s="215"/>
      <c r="I9" s="215"/>
      <c r="J9" s="215"/>
      <c r="K9" s="215"/>
      <c r="L9" s="215"/>
    </row>
    <row r="10" spans="2:12" s="22" customFormat="1" ht="10.5" customHeight="1">
      <c r="B10" s="261">
        <f>IF(riepilogo!scelta="R","ricerca",IF(riepilogo!scelta="I","innovazione processi",""))</f>
      </c>
      <c r="C10" s="216" t="s">
        <v>57</v>
      </c>
      <c r="D10" s="217">
        <f>IF(OR(D$5="ricerca",D$5="processi"),('ab)personale'!G23*19)+IF('ab)personale'!$D$8&lt;&gt;"terzi",'ab)personale'!$D$8*'ab)personale'!G$8,0),0)</f>
        <v>0</v>
      </c>
      <c r="E10" s="217">
        <f>IF(OR(E$5="ricerca",E$5="processi"),('ab)personale'!H23*19)+IF('ab)personale'!$D$8&lt;&gt;"terzi",'ab)personale'!$D$8*'ab)personale'!H$8,0),0)</f>
        <v>0</v>
      </c>
      <c r="F10" s="217">
        <f>IF(OR(F$5="ricerca",F$5="processi"),('ab)personale'!I23*19)+IF('ab)personale'!$D$8&lt;&gt;"terzi",'ab)personale'!$D$8*'ab)personale'!I$8,0),0)</f>
        <v>0</v>
      </c>
      <c r="G10" s="217">
        <f>IF(OR(G$5="ricerca",G$5="processi"),('ab)personale'!J23*19)+IF('ab)personale'!$D$8&lt;&gt;"terzi",'ab)personale'!$D$8*'ab)personale'!J$8,0),0)</f>
        <v>0</v>
      </c>
      <c r="H10" s="217">
        <f>IF(OR(H$5="ricerca",H$5="processi"),('ab)personale'!K23*19)+IF('ab)personale'!$D$8&lt;&gt;"terzi",'ab)personale'!$D$8*'ab)personale'!K$8,0),0)</f>
        <v>0</v>
      </c>
      <c r="I10" s="217">
        <f>IF(OR(I$5="ricerca",I$5="processi"),('ab)personale'!L23*19)+IF('ab)personale'!$D$8&lt;&gt;"terzi",'ab)personale'!$D$8*'ab)personale'!L$8,0),0)</f>
        <v>0</v>
      </c>
      <c r="J10" s="217">
        <f>IF(OR(J$5="ricerca",J$5="processi"),('ab)personale'!M23*19)+IF('ab)personale'!$D$8&lt;&gt;"terzi",'ab)personale'!$D$8*'ab)personale'!M$8,0),0)</f>
        <v>0</v>
      </c>
      <c r="K10" s="217">
        <f>IF(OR(K$5="ricerca",K$5="processi"),('ab)personale'!N23*19)+IF('ab)personale'!$D$8&lt;&gt;"terzi",'ab)personale'!$D$8*'ab)personale'!N$8,0),0)</f>
        <v>0</v>
      </c>
      <c r="L10" s="218">
        <f>SUM(D10:K10)</f>
        <v>0</v>
      </c>
    </row>
    <row r="11" spans="2:12" s="22" customFormat="1" ht="10.5">
      <c r="B11" s="261"/>
      <c r="C11" s="219" t="s">
        <v>58</v>
      </c>
      <c r="D11" s="208">
        <f>IF(OR(D$5="ricerca",D$5="processi"),IF(percentuale&lt;&gt;"",ROUND(fasi!D10*percentuale,2),'c)spesegenerali'!#REF!),0)</f>
        <v>0</v>
      </c>
      <c r="E11" s="208">
        <f>IF(OR(E$5="ricerca",E$5="processi"),IF(percentuale&lt;&gt;"",ROUND(fasi!E10*percentuale,2),'c)spesegenerali'!#REF!),0)</f>
        <v>0</v>
      </c>
      <c r="F11" s="208">
        <f>IF(OR(F$5="ricerca",F$5="processi"),IF(percentuale&lt;&gt;"",ROUND(fasi!F10*percentuale,2),'c)spesegenerali'!#REF!),0)</f>
        <v>0</v>
      </c>
      <c r="G11" s="208">
        <f>IF(OR(G$5="ricerca",G$5="processi"),IF(percentuale&lt;&gt;"",ROUND(fasi!G10*percentuale,2),'c)spesegenerali'!#REF!),0)</f>
        <v>0</v>
      </c>
      <c r="H11" s="208">
        <f>IF(OR(H$5="ricerca",H$5="processi"),IF(percentuale&lt;&gt;"",ROUND(fasi!H10*percentuale,2),'c)spesegenerali'!#REF!),0)</f>
        <v>0</v>
      </c>
      <c r="I11" s="208">
        <f>IF(OR(I$5="ricerca",I$5="processi"),IF(percentuale&lt;&gt;"",ROUND(fasi!I10*percentuale,2),'c)spesegenerali'!#REF!),0)</f>
        <v>0</v>
      </c>
      <c r="J11" s="208">
        <f>IF(OR(J$5="ricerca",J$5="processi"),IF(percentuale&lt;&gt;"",ROUND(fasi!J10*percentuale,2),'c)spesegenerali'!#REF!),0)</f>
        <v>0</v>
      </c>
      <c r="K11" s="208">
        <f>IF(OR(K$5="ricerca",K$5="processi"),IF(percentuale&lt;&gt;"",ROUND(fasi!K10*percentuale,2),'c)spesegenerali'!#REF!),0)</f>
        <v>0</v>
      </c>
      <c r="L11" s="220">
        <f aca="true" t="shared" si="0" ref="L11:L44">SUM(D11:K11)</f>
        <v>0</v>
      </c>
    </row>
    <row r="12" spans="2:12" s="22" customFormat="1" ht="10.5">
      <c r="B12" s="261"/>
      <c r="C12" s="219" t="s">
        <v>59</v>
      </c>
      <c r="D12" s="208">
        <f>IF(OR(D$5="ricerca",D$5="processi"),'ab)personale'!G40*15,0)</f>
        <v>0</v>
      </c>
      <c r="E12" s="208">
        <f>IF(OR(E$5="ricerca",E$5="processi"),'ab)personale'!H40*15,0)</f>
        <v>0</v>
      </c>
      <c r="F12" s="208">
        <f>IF(OR(F$5="ricerca",F$5="processi"),'ab)personale'!I40*15,0)</f>
        <v>0</v>
      </c>
      <c r="G12" s="208">
        <f>IF(OR(G$5="ricerca",G$5="processi"),'ab)personale'!J40*15,0)</f>
        <v>0</v>
      </c>
      <c r="H12" s="208">
        <f>IF(OR(H$5="ricerca",H$5="processi"),'ab)personale'!K40*15,0)</f>
        <v>0</v>
      </c>
      <c r="I12" s="208">
        <f>IF(OR(I$5="ricerca",I$5="processi"),'ab)personale'!L40*15,0)</f>
        <v>0</v>
      </c>
      <c r="J12" s="208">
        <f>IF(OR(J$5="ricerca",J$5="processi"),'ab)personale'!M40*15,0)</f>
        <v>0</v>
      </c>
      <c r="K12" s="208">
        <f>IF(OR(K$5="ricerca",K$5="processi"),'ab)personale'!N40*15,0)</f>
        <v>0</v>
      </c>
      <c r="L12" s="220">
        <f t="shared" si="0"/>
        <v>0</v>
      </c>
    </row>
    <row r="13" spans="2:12" s="22" customFormat="1" ht="10.5">
      <c r="B13" s="261"/>
      <c r="C13" s="219" t="s">
        <v>14</v>
      </c>
      <c r="D13" s="208">
        <f>IF(OR(D$5="ricerca",D$5="processi"),'d)terzi'!E28,0)</f>
        <v>0</v>
      </c>
      <c r="E13" s="208">
        <f>IF(OR(E$5="ricerca",E$5="processi"),'d)terzi'!F28,0)</f>
        <v>0</v>
      </c>
      <c r="F13" s="208">
        <f>IF(OR(F$5="ricerca",F$5="processi"),'d)terzi'!G28,0)</f>
        <v>0</v>
      </c>
      <c r="G13" s="208">
        <f>IF(OR(G$5="ricerca",G$5="processi"),'d)terzi'!H28,0)</f>
        <v>0</v>
      </c>
      <c r="H13" s="208">
        <f>IF(OR(H$5="ricerca",H$5="processi"),'d)terzi'!I28,0)</f>
        <v>0</v>
      </c>
      <c r="I13" s="208">
        <f>IF(OR(I$5="ricerca",I$5="processi"),'d)terzi'!J28,0)</f>
        <v>0</v>
      </c>
      <c r="J13" s="208">
        <f>IF(OR(J$5="ricerca",J$5="processi"),'d)terzi'!K28,0)</f>
        <v>0</v>
      </c>
      <c r="K13" s="208">
        <f>IF(OR(K$5="ricerca",K$5="processi"),'d)terzi'!L28,0)</f>
        <v>0</v>
      </c>
      <c r="L13" s="208">
        <f t="shared" si="0"/>
        <v>0</v>
      </c>
    </row>
    <row r="14" spans="2:12" s="22" customFormat="1" ht="10.5">
      <c r="B14" s="261"/>
      <c r="C14" s="221" t="s">
        <v>60</v>
      </c>
      <c r="D14" s="222">
        <f>-IF(OR(D$5="ricerca",D$5="processi"),'ab)personale'!Q8*IF('ab)personale'!$D8&lt;&gt;"terzi",'ab)personale'!$D8,0)+'ab)personale'!Q23*19+'ab)personale'!Q40*15+'c)spesegenerali'!N7+'d)terzi'!O28,0)</f>
        <v>0</v>
      </c>
      <c r="E14" s="222">
        <f>-IF(OR(E$5="ricerca",E$5="processi"),'ab)personale'!R8*IF('ab)personale'!$D8&lt;&gt;"terzi",'ab)personale'!$D8,0)+'ab)personale'!R23*19+'ab)personale'!R40*15+'c)spesegenerali'!N7+'d)terzi'!P28,0)</f>
        <v>0</v>
      </c>
      <c r="F14" s="222">
        <f>-IF(OR(F$5="ricerca",F$5="processi"),'ab)personale'!S8*IF('ab)personale'!$D8&lt;&gt;"terzi",'ab)personale'!$D8,0)+'ab)personale'!S23*19+'ab)personale'!S40*15+'c)spesegenerali'!N7+'d)terzi'!Q28,0)</f>
        <v>0</v>
      </c>
      <c r="G14" s="222">
        <f>-IF(OR(G$5="ricerca",G$5="processi"),'ab)personale'!T8*IF('ab)personale'!$D8&lt;&gt;"terzi",'ab)personale'!$D8,0)+'ab)personale'!T23*19+'ab)personale'!T40*15+'c)spesegenerali'!N7+'d)terzi'!R28,0)</f>
        <v>0</v>
      </c>
      <c r="H14" s="222">
        <f>-IF(OR(H$5="ricerca",H$5="processi"),'ab)personale'!U8*IF('ab)personale'!$D8&lt;&gt;"terzi",'ab)personale'!$D8,0)+'ab)personale'!U23*19+'ab)personale'!U40*15+'c)spesegenerali'!N7+'d)terzi'!S28,0)</f>
        <v>0</v>
      </c>
      <c r="I14" s="222">
        <f>-IF(OR(I$5="ricerca",I$5="processi"),'ab)personale'!V8*IF('ab)personale'!$D8&lt;&gt;"terzi",'ab)personale'!$D8,0)+'ab)personale'!V23*19+'ab)personale'!V40*15+'c)spesegenerali'!N7+'d)terzi'!T28,0)</f>
        <v>0</v>
      </c>
      <c r="J14" s="222">
        <f>-IF(OR(J$5="ricerca",J$5="processi"),'ab)personale'!W8*IF('ab)personale'!$D8&lt;&gt;"terzi",'ab)personale'!$D8,0)+'ab)personale'!W23*19+'ab)personale'!W40*15+'c)spesegenerali'!N7+'d)terzi'!U28,0)</f>
        <v>0</v>
      </c>
      <c r="K14" s="222">
        <f>-IF(OR(K$5="ricerca",K$5="processi"),'ab)personale'!X8*IF('ab)personale'!$D8&lt;&gt;"terzi",'ab)personale'!$D8,0)+'ab)personale'!X23*19+'ab)personale'!X40*15+'c)spesegenerali'!N7+'d)terzi'!V28,0)</f>
        <v>0</v>
      </c>
      <c r="L14" s="223">
        <f t="shared" si="0"/>
        <v>0</v>
      </c>
    </row>
    <row r="15" spans="2:12" s="22" customFormat="1" ht="10.5">
      <c r="B15" s="261"/>
      <c r="C15" s="224" t="s">
        <v>61</v>
      </c>
      <c r="D15" s="142">
        <f aca="true" t="shared" si="1" ref="D15:K15">SUM(D10:D14)</f>
        <v>0</v>
      </c>
      <c r="E15" s="142">
        <f t="shared" si="1"/>
        <v>0</v>
      </c>
      <c r="F15" s="142">
        <f t="shared" si="1"/>
        <v>0</v>
      </c>
      <c r="G15" s="142">
        <f t="shared" si="1"/>
        <v>0</v>
      </c>
      <c r="H15" s="142">
        <f t="shared" si="1"/>
        <v>0</v>
      </c>
      <c r="I15" s="142">
        <f t="shared" si="1"/>
        <v>0</v>
      </c>
      <c r="J15" s="142">
        <f t="shared" si="1"/>
        <v>0</v>
      </c>
      <c r="K15" s="142">
        <f t="shared" si="1"/>
        <v>0</v>
      </c>
      <c r="L15" s="142">
        <f t="shared" si="0"/>
        <v>0</v>
      </c>
    </row>
    <row r="16" spans="2:12" s="22" customFormat="1" ht="10.5">
      <c r="B16" s="261"/>
      <c r="C16" s="219" t="s">
        <v>62</v>
      </c>
      <c r="D16" s="208">
        <f aca="true" t="shared" si="2" ref="D16:K16">ROUND(D15/10,2)</f>
        <v>0</v>
      </c>
      <c r="E16" s="208">
        <f t="shared" si="2"/>
        <v>0</v>
      </c>
      <c r="F16" s="208">
        <f t="shared" si="2"/>
        <v>0</v>
      </c>
      <c r="G16" s="208">
        <f t="shared" si="2"/>
        <v>0</v>
      </c>
      <c r="H16" s="208">
        <f t="shared" si="2"/>
        <v>0</v>
      </c>
      <c r="I16" s="208">
        <f t="shared" si="2"/>
        <v>0</v>
      </c>
      <c r="J16" s="208">
        <f t="shared" si="2"/>
        <v>0</v>
      </c>
      <c r="K16" s="208">
        <f t="shared" si="2"/>
        <v>0</v>
      </c>
      <c r="L16" s="208">
        <f t="shared" si="0"/>
        <v>0</v>
      </c>
    </row>
    <row r="17" spans="2:12" s="22" customFormat="1" ht="10.5">
      <c r="B17" s="261"/>
      <c r="C17" s="225" t="s">
        <v>63</v>
      </c>
      <c r="D17" s="142">
        <f aca="true" t="shared" si="3" ref="D17:K17">SUM(D15:D16)</f>
        <v>0</v>
      </c>
      <c r="E17" s="142">
        <f t="shared" si="3"/>
        <v>0</v>
      </c>
      <c r="F17" s="142">
        <f t="shared" si="3"/>
        <v>0</v>
      </c>
      <c r="G17" s="142">
        <f t="shared" si="3"/>
        <v>0</v>
      </c>
      <c r="H17" s="142">
        <f t="shared" si="3"/>
        <v>0</v>
      </c>
      <c r="I17" s="142">
        <f t="shared" si="3"/>
        <v>0</v>
      </c>
      <c r="J17" s="142">
        <f t="shared" si="3"/>
        <v>0</v>
      </c>
      <c r="K17" s="142">
        <f t="shared" si="3"/>
        <v>0</v>
      </c>
      <c r="L17" s="142">
        <f t="shared" si="0"/>
        <v>0</v>
      </c>
    </row>
    <row r="18" spans="2:12" s="22" customFormat="1" ht="10.5" customHeight="1">
      <c r="B18" s="261"/>
      <c r="C18" s="219" t="s">
        <v>18</v>
      </c>
      <c r="D18" s="208">
        <f>IF(OR(D$5="ricerca",D$5="processi"),'e)immateriali'!H28,0)</f>
        <v>0</v>
      </c>
      <c r="E18" s="208">
        <f>IF(OR(E$5="ricerca",E$5="processi"),'e)immateriali'!I28,0)</f>
        <v>0</v>
      </c>
      <c r="F18" s="208">
        <f>IF(OR(F$5="ricerca",F$5="processi"),'e)immateriali'!J28,0)</f>
        <v>0</v>
      </c>
      <c r="G18" s="208">
        <f>IF(OR(G$5="ricerca",G$5="processi"),'e)immateriali'!K28,0)</f>
        <v>0</v>
      </c>
      <c r="H18" s="208">
        <f>IF(OR(H$5="ricerca",H$5="processi"),'e)immateriali'!L28,0)</f>
        <v>0</v>
      </c>
      <c r="I18" s="208">
        <f>IF(OR(I$5="ricerca",I$5="processi"),'e)immateriali'!M28,0)</f>
        <v>0</v>
      </c>
      <c r="J18" s="208">
        <f>IF(OR(J$5="ricerca",J$5="processi"),'e)immateriali'!N28,0)</f>
        <v>0</v>
      </c>
      <c r="K18" s="208">
        <f>IF(OR(K$5="ricerca",K$5="processi"),'e)immateriali'!O28,0)</f>
        <v>0</v>
      </c>
      <c r="L18" s="208">
        <f t="shared" si="0"/>
        <v>0</v>
      </c>
    </row>
    <row r="19" spans="2:12" s="22" customFormat="1" ht="10.5">
      <c r="B19" s="261"/>
      <c r="C19" s="219" t="s">
        <v>64</v>
      </c>
      <c r="D19" s="208">
        <f>IF(OR(D$5="ricerca",D$5="processi"),'f)strumenti'!H28,0)</f>
        <v>0</v>
      </c>
      <c r="E19" s="208">
        <f>IF(OR(E$5="ricerca",E$5="processi"),'f)strumenti'!I28,0)</f>
        <v>0</v>
      </c>
      <c r="F19" s="208">
        <f>IF(OR(F$5="ricerca",F$5="processi"),'f)strumenti'!J28,0)</f>
        <v>0</v>
      </c>
      <c r="G19" s="208">
        <f>IF(OR(G$5="ricerca",G$5="processi"),'f)strumenti'!K28,0)</f>
        <v>0</v>
      </c>
      <c r="H19" s="208">
        <f>IF(OR(H$5="ricerca",H$5="processi"),'f)strumenti'!L28,0)</f>
        <v>0</v>
      </c>
      <c r="I19" s="208">
        <f>IF(OR(I$5="ricerca",I$5="processi"),'f)strumenti'!M28,0)</f>
        <v>0</v>
      </c>
      <c r="J19" s="208">
        <f>IF(OR(J$5="ricerca",J$5="processi"),'f)strumenti'!N28,0)</f>
        <v>0</v>
      </c>
      <c r="K19" s="208">
        <f>IF(OR(K$5="ricerca",K$5="processi"),'f)strumenti'!O28,0)</f>
        <v>0</v>
      </c>
      <c r="L19" s="220">
        <f t="shared" si="0"/>
        <v>0</v>
      </c>
    </row>
    <row r="20" spans="2:12" s="22" customFormat="1" ht="10.5">
      <c r="B20" s="261"/>
      <c r="C20" s="219" t="s">
        <v>65</v>
      </c>
      <c r="D20" s="208">
        <f>IF(OR(D$5="ricerca",D$5="processi"),'g)materiali'!E28,0)</f>
        <v>0</v>
      </c>
      <c r="E20" s="208">
        <f>IF(OR(E$5="ricerca",E$5="processi"),'g)materiali'!F28,0)</f>
        <v>0</v>
      </c>
      <c r="F20" s="208">
        <f>IF(OR(F$5="ricerca",F$5="processi"),'g)materiali'!G28,0)</f>
        <v>0</v>
      </c>
      <c r="G20" s="208">
        <f>IF(OR(G$5="ricerca",G$5="processi"),'g)materiali'!H28,0)</f>
        <v>0</v>
      </c>
      <c r="H20" s="208">
        <f>IF(OR(H$5="ricerca",H$5="processi"),'g)materiali'!I28,0)</f>
        <v>0</v>
      </c>
      <c r="I20" s="208">
        <f>IF(OR(I$5="ricerca",I$5="processi"),'g)materiali'!J28,0)</f>
        <v>0</v>
      </c>
      <c r="J20" s="208">
        <f>IF(OR(J$5="ricerca",J$5="processi"),'g)materiali'!K28,0)</f>
        <v>0</v>
      </c>
      <c r="K20" s="208">
        <f>IF(OR(K$5="ricerca",K$5="processi"),'g)materiali'!L28,0)</f>
        <v>0</v>
      </c>
      <c r="L20" s="220">
        <f t="shared" si="0"/>
        <v>0</v>
      </c>
    </row>
    <row r="21" spans="2:12" s="22" customFormat="1" ht="10.5">
      <c r="B21" s="261"/>
      <c r="C21" s="221" t="s">
        <v>60</v>
      </c>
      <c r="D21" s="222">
        <f>-IF(OR(D$5="ricerca",D$5="processi"),'e)immateriali'!S28+'f)strumenti'!S28+'g)materiali'!O28,0)</f>
        <v>0</v>
      </c>
      <c r="E21" s="222">
        <f>-IF(OR(E$5="ricerca",E$5="processi"),'e)immateriali'!T28+'f)strumenti'!T28+'g)materiali'!P28,0)</f>
        <v>0</v>
      </c>
      <c r="F21" s="222">
        <f>-IF(OR(F$5="ricerca",F$5="processi"),'e)immateriali'!U28+'f)strumenti'!U28+'g)materiali'!Q28,0)</f>
        <v>0</v>
      </c>
      <c r="G21" s="222">
        <f>-IF(OR(G$5="ricerca",G$5="processi"),'e)immateriali'!V28+'f)strumenti'!V28+'g)materiali'!R28,0)</f>
        <v>0</v>
      </c>
      <c r="H21" s="222">
        <f>-IF(OR(H$5="ricerca",H$5="processi"),'e)immateriali'!W28+'f)strumenti'!W28+'g)materiali'!S28,0)</f>
        <v>0</v>
      </c>
      <c r="I21" s="222">
        <f>-IF(OR(I$5="ricerca",I$5="processi"),'e)immateriali'!X28+'f)strumenti'!X28+'g)materiali'!T28,0)</f>
        <v>0</v>
      </c>
      <c r="J21" s="222">
        <f>-IF(OR(J$5="ricerca",J$5="processi"),'e)immateriali'!Y28+'f)strumenti'!Y28+'g)materiali'!U28,0)</f>
        <v>0</v>
      </c>
      <c r="K21" s="222">
        <f>-IF(OR(K$5="ricerca",K$5="processi"),'e)immateriali'!Z28+'f)strumenti'!Z28+'g)materiali'!V28,0)</f>
        <v>0</v>
      </c>
      <c r="L21" s="223">
        <f t="shared" si="0"/>
        <v>0</v>
      </c>
    </row>
    <row r="22" spans="2:12" s="22" customFormat="1" ht="10.5">
      <c r="B22" s="261"/>
      <c r="C22" s="224" t="s">
        <v>61</v>
      </c>
      <c r="D22" s="143">
        <f aca="true" t="shared" si="4" ref="D22:K22">SUM(D18:D21)</f>
        <v>0</v>
      </c>
      <c r="E22" s="143">
        <f t="shared" si="4"/>
        <v>0</v>
      </c>
      <c r="F22" s="143">
        <f t="shared" si="4"/>
        <v>0</v>
      </c>
      <c r="G22" s="143">
        <f t="shared" si="4"/>
        <v>0</v>
      </c>
      <c r="H22" s="143">
        <f t="shared" si="4"/>
        <v>0</v>
      </c>
      <c r="I22" s="143">
        <f t="shared" si="4"/>
        <v>0</v>
      </c>
      <c r="J22" s="143">
        <f t="shared" si="4"/>
        <v>0</v>
      </c>
      <c r="K22" s="143">
        <f t="shared" si="4"/>
        <v>0</v>
      </c>
      <c r="L22" s="143">
        <f t="shared" si="0"/>
        <v>0</v>
      </c>
    </row>
    <row r="23" spans="2:12" s="22" customFormat="1" ht="10.5">
      <c r="B23" s="261"/>
      <c r="C23" s="219" t="s">
        <v>62</v>
      </c>
      <c r="D23" s="208">
        <f aca="true" t="shared" si="5" ref="D23:K23">ROUND(D22/10,2)</f>
        <v>0</v>
      </c>
      <c r="E23" s="208">
        <f t="shared" si="5"/>
        <v>0</v>
      </c>
      <c r="F23" s="208">
        <f t="shared" si="5"/>
        <v>0</v>
      </c>
      <c r="G23" s="208">
        <f t="shared" si="5"/>
        <v>0</v>
      </c>
      <c r="H23" s="208">
        <f t="shared" si="5"/>
        <v>0</v>
      </c>
      <c r="I23" s="208">
        <f t="shared" si="5"/>
        <v>0</v>
      </c>
      <c r="J23" s="208">
        <f t="shared" si="5"/>
        <v>0</v>
      </c>
      <c r="K23" s="208">
        <f t="shared" si="5"/>
        <v>0</v>
      </c>
      <c r="L23" s="208">
        <f t="shared" si="0"/>
        <v>0</v>
      </c>
    </row>
    <row r="24" spans="2:12" s="22" customFormat="1" ht="10.5">
      <c r="B24" s="261"/>
      <c r="C24" s="226" t="s">
        <v>66</v>
      </c>
      <c r="D24" s="142">
        <f aca="true" t="shared" si="6" ref="D24:K24">SUM(D22:D23)</f>
        <v>0</v>
      </c>
      <c r="E24" s="142">
        <f t="shared" si="6"/>
        <v>0</v>
      </c>
      <c r="F24" s="142">
        <f t="shared" si="6"/>
        <v>0</v>
      </c>
      <c r="G24" s="142">
        <f t="shared" si="6"/>
        <v>0</v>
      </c>
      <c r="H24" s="142">
        <f t="shared" si="6"/>
        <v>0</v>
      </c>
      <c r="I24" s="142">
        <f t="shared" si="6"/>
        <v>0</v>
      </c>
      <c r="J24" s="142">
        <f t="shared" si="6"/>
        <v>0</v>
      </c>
      <c r="K24" s="142">
        <f t="shared" si="6"/>
        <v>0</v>
      </c>
      <c r="L24" s="142">
        <f t="shared" si="0"/>
        <v>0</v>
      </c>
    </row>
    <row r="25" spans="2:12" s="22" customFormat="1" ht="15">
      <c r="B25" s="262" t="str">
        <f>"totale "&amp;IF(riepilogo!scelta="R","ricerca",IF(riepilogo!scelta="I","processi",""))</f>
        <v>totale </v>
      </c>
      <c r="C25" s="263"/>
      <c r="D25" s="187">
        <f aca="true" t="shared" si="7" ref="D25:K25">D17+D24</f>
        <v>0</v>
      </c>
      <c r="E25" s="144">
        <f t="shared" si="7"/>
        <v>0</v>
      </c>
      <c r="F25" s="144">
        <f t="shared" si="7"/>
        <v>0</v>
      </c>
      <c r="G25" s="144">
        <f t="shared" si="7"/>
        <v>0</v>
      </c>
      <c r="H25" s="144">
        <f t="shared" si="7"/>
        <v>0</v>
      </c>
      <c r="I25" s="144">
        <f t="shared" si="7"/>
        <v>0</v>
      </c>
      <c r="J25" s="144">
        <f t="shared" si="7"/>
        <v>0</v>
      </c>
      <c r="K25" s="144">
        <f t="shared" si="7"/>
        <v>0</v>
      </c>
      <c r="L25" s="144">
        <f t="shared" si="0"/>
        <v>0</v>
      </c>
    </row>
    <row r="26" s="22" customFormat="1" ht="5.25" customHeight="1"/>
    <row r="27" spans="2:12" s="22" customFormat="1" ht="10.5" customHeight="1">
      <c r="B27" s="264">
        <f>IF(riepilogo!scelta="R","sviluppo",IF(riepilogo!scelta="I","innovazione organizzazione",""))</f>
      </c>
      <c r="C27" s="219" t="s">
        <v>57</v>
      </c>
      <c r="D27" s="208">
        <f>IF(OR(D$5="sviluppo",D$5="organizz"),('ab)personale'!G23*19)+IF('ab)personale'!$D$8&lt;&gt;"terzi",'ab)personale'!$D$8*'ab)personale'!G$8,0),0)</f>
        <v>0</v>
      </c>
      <c r="E27" s="208">
        <f>IF(OR(E$5="sviluppo",E$5="organizz"),('ab)personale'!H23*19)+IF('ab)personale'!$D$8&lt;&gt;"terzi",'ab)personale'!$D$8*'ab)personale'!H$8,0),0)</f>
        <v>0</v>
      </c>
      <c r="F27" s="208">
        <f>IF(OR(F$5="sviluppo",F$5="organizz"),('ab)personale'!I23*19)+IF('ab)personale'!$D$8&lt;&gt;"terzi",'ab)personale'!$D$8*'ab)personale'!I$8,0),0)</f>
        <v>0</v>
      </c>
      <c r="G27" s="208">
        <f>IF(OR(G$5="sviluppo",G$5="organizz"),('ab)personale'!J23*19)+IF('ab)personale'!$D$8&lt;&gt;"terzi",'ab)personale'!$D$8*'ab)personale'!J$8,0),0)</f>
        <v>0</v>
      </c>
      <c r="H27" s="208">
        <f>IF(OR(H$5="sviluppo",H$5="organizz"),('ab)personale'!K23*19)+IF('ab)personale'!$D$8&lt;&gt;"terzi",'ab)personale'!$D$8*'ab)personale'!K$8,0),0)</f>
        <v>0</v>
      </c>
      <c r="I27" s="208">
        <f>IF(OR(I$5="sviluppo",I$5="organizz"),('ab)personale'!L23*19)+IF('ab)personale'!$D$8&lt;&gt;"terzi",'ab)personale'!$D$8*'ab)personale'!L$8,0),0)</f>
        <v>0</v>
      </c>
      <c r="J27" s="208">
        <f>IF(OR(J$5="sviluppo",J$5="organizz"),('ab)personale'!M23*19)+IF('ab)personale'!$D$8&lt;&gt;"terzi",'ab)personale'!$D$8*'ab)personale'!M$8,0),0)</f>
        <v>0</v>
      </c>
      <c r="K27" s="208">
        <f>IF(OR(K$5="sviluppo",K$5="organizz"),('ab)personale'!N23*19)+IF('ab)personale'!$D$8&lt;&gt;"terzi",'ab)personale'!$D$8*'ab)personale'!N$8,0),0)</f>
        <v>0</v>
      </c>
      <c r="L27" s="220">
        <f t="shared" si="0"/>
        <v>0</v>
      </c>
    </row>
    <row r="28" spans="2:12" s="22" customFormat="1" ht="10.5">
      <c r="B28" s="261"/>
      <c r="C28" s="219" t="s">
        <v>58</v>
      </c>
      <c r="D28" s="208">
        <f>IF(OR(D$5="sviluppo",D$5="organizz"),IF(percentuale&lt;&gt;"",ROUND(fasi!D27*percentuale,2),'c)spesegenerali'!#REF!),0)</f>
        <v>0</v>
      </c>
      <c r="E28" s="208">
        <f>IF(OR(E$5="sviluppo",E$5="organizz"),IF(percentuale&lt;&gt;"",ROUND(fasi!E27*percentuale,2),'c)spesegenerali'!#REF!),0)</f>
        <v>0</v>
      </c>
      <c r="F28" s="208">
        <f>IF(OR(F$5="sviluppo",F$5="organizz"),IF(percentuale&lt;&gt;"",ROUND(fasi!F27*percentuale,2),'c)spesegenerali'!#REF!),0)</f>
        <v>0</v>
      </c>
      <c r="G28" s="208">
        <f>IF(OR(G$5="sviluppo",G$5="organizz"),IF(percentuale&lt;&gt;"",ROUND(fasi!G27*percentuale,2),'c)spesegenerali'!#REF!),0)</f>
        <v>0</v>
      </c>
      <c r="H28" s="208">
        <f>IF(OR(H$5="sviluppo",H$5="organizz"),IF(percentuale&lt;&gt;"",ROUND(fasi!H27*percentuale,2),'c)spesegenerali'!#REF!),0)</f>
        <v>0</v>
      </c>
      <c r="I28" s="208">
        <f>IF(OR(I$5="sviluppo",I$5="organizz"),IF(percentuale&lt;&gt;"",ROUND(fasi!I27*percentuale,2),'c)spesegenerali'!#REF!),0)</f>
        <v>0</v>
      </c>
      <c r="J28" s="208">
        <f>IF(OR(J$5="sviluppo",J$5="organizz"),IF(percentuale&lt;&gt;"",ROUND(fasi!J27*percentuale,2),'c)spesegenerali'!#REF!),0)</f>
        <v>0</v>
      </c>
      <c r="K28" s="208">
        <f>IF(OR(K$5="sviluppo",K$5="organizz"),IF(percentuale&lt;&gt;"",ROUND(fasi!K27*percentuale,2),'c)spesegenerali'!#REF!),0)</f>
        <v>0</v>
      </c>
      <c r="L28" s="220">
        <f t="shared" si="0"/>
        <v>0</v>
      </c>
    </row>
    <row r="29" spans="2:12" s="22" customFormat="1" ht="10.5">
      <c r="B29" s="261"/>
      <c r="C29" s="219" t="s">
        <v>59</v>
      </c>
      <c r="D29" s="208">
        <f>IF(OR(D$5="sviluppo",D$5="organizz"),'ab)personale'!G40*15,0)</f>
        <v>0</v>
      </c>
      <c r="E29" s="208">
        <f>IF(OR(E$5="sviluppo",E$5="organizz"),'ab)personale'!H40*15,0)</f>
        <v>0</v>
      </c>
      <c r="F29" s="208">
        <f>IF(OR(F$5="sviluppo",F$5="organizz"),'ab)personale'!I40*15,0)</f>
        <v>0</v>
      </c>
      <c r="G29" s="208">
        <f>IF(OR(G$5="sviluppo",G$5="organizz"),'ab)personale'!J40*15,0)</f>
        <v>0</v>
      </c>
      <c r="H29" s="208">
        <f>IF(OR(H$5="sviluppo",H$5="organizz"),'ab)personale'!K40*15,0)</f>
        <v>0</v>
      </c>
      <c r="I29" s="208">
        <f>IF(OR(I$5="sviluppo",I$5="organizz"),'ab)personale'!L40*15,0)</f>
        <v>0</v>
      </c>
      <c r="J29" s="208">
        <f>IF(OR(J$5="sviluppo",J$5="organizz"),'ab)personale'!M40*15,0)</f>
        <v>0</v>
      </c>
      <c r="K29" s="208">
        <f>IF(OR(K$5="sviluppo",K$5="organizz"),'ab)personale'!N40*15,0)</f>
        <v>0</v>
      </c>
      <c r="L29" s="220">
        <f t="shared" si="0"/>
        <v>0</v>
      </c>
    </row>
    <row r="30" spans="2:12" s="22" customFormat="1" ht="10.5">
      <c r="B30" s="261"/>
      <c r="C30" s="219" t="s">
        <v>14</v>
      </c>
      <c r="D30" s="208">
        <f>IF(OR(D$5="sviluppo",D$5="organizz"),'d)terzi'!E28,0)</f>
        <v>0</v>
      </c>
      <c r="E30" s="208">
        <f>IF(OR(E$5="sviluppo",E$5="organizz"),'d)terzi'!F28,0)</f>
        <v>0</v>
      </c>
      <c r="F30" s="208">
        <f>IF(OR(F$5="sviluppo",F$5="organizz"),'d)terzi'!G28,0)</f>
        <v>0</v>
      </c>
      <c r="G30" s="208">
        <f>IF(OR(G$5="sviluppo",G$5="organizz"),'d)terzi'!H28,0)</f>
        <v>0</v>
      </c>
      <c r="H30" s="208">
        <f>IF(OR(H$5="sviluppo",H$5="organizz"),'d)terzi'!I28,0)</f>
        <v>0</v>
      </c>
      <c r="I30" s="208">
        <f>IF(OR(I$5="sviluppo",I$5="organizz"),'d)terzi'!J28,0)</f>
        <v>0</v>
      </c>
      <c r="J30" s="208">
        <f>IF(OR(J$5="sviluppo",J$5="organizz"),'d)terzi'!K28,0)</f>
        <v>0</v>
      </c>
      <c r="K30" s="208">
        <f>IF(OR(K$5="sviluppo",K$5="organizz"),'d)terzi'!L28,0)</f>
        <v>0</v>
      </c>
      <c r="L30" s="208">
        <f t="shared" si="0"/>
        <v>0</v>
      </c>
    </row>
    <row r="31" spans="2:12" s="22" customFormat="1" ht="10.5">
      <c r="B31" s="261"/>
      <c r="C31" s="221" t="s">
        <v>60</v>
      </c>
      <c r="D31" s="222">
        <f>-IF(OR(D$5="sviluppo",D$5="organizz"),'ab)personale'!Q8*IF('ab)personale'!$D8&lt;&gt;"terzi",'ab)personale'!$D8,0)+'ab)personale'!Q23*19+'ab)personale'!Q40*15+'c)spesegenerali'!N7+'d)terzi'!O28,0)</f>
        <v>0</v>
      </c>
      <c r="E31" s="222">
        <f>-IF(OR(E$5="sviluppo",E$5="organizz"),'ab)personale'!R8*IF('ab)personale'!$D8&lt;&gt;"terzi",'ab)personale'!$D8,0)+'ab)personale'!R23*19+'ab)personale'!R40*15+'c)spesegenerali'!N7+'d)terzi'!P28,0)</f>
        <v>0</v>
      </c>
      <c r="F31" s="222">
        <f>-IF(OR(F$5="sviluppo",F$5="organizz"),'ab)personale'!S8*IF('ab)personale'!$D8&lt;&gt;"terzi",'ab)personale'!$D8,0)+'ab)personale'!S23*19+'ab)personale'!S40*15+'c)spesegenerali'!N7+'d)terzi'!Q28,0)</f>
        <v>0</v>
      </c>
      <c r="G31" s="222">
        <f>-IF(OR(G$5="sviluppo",G$5="organizz"),'ab)personale'!T8*IF('ab)personale'!$D8&lt;&gt;"terzi",'ab)personale'!$D8,0)+'ab)personale'!T23*19+'ab)personale'!T40*15+'c)spesegenerali'!N7+'d)terzi'!R28,0)</f>
        <v>0</v>
      </c>
      <c r="H31" s="222">
        <f>-IF(OR(H$5="sviluppo",H$5="organizz"),'ab)personale'!U8*IF('ab)personale'!$D8&lt;&gt;"terzi",'ab)personale'!$D8,0)+'ab)personale'!U23*19+'ab)personale'!U40*15+'c)spesegenerali'!N7+'d)terzi'!S28,0)</f>
        <v>0</v>
      </c>
      <c r="I31" s="222">
        <f>-IF(OR(I$5="sviluppo",I$5="organizz"),'ab)personale'!V8*IF('ab)personale'!$D8&lt;&gt;"terzi",'ab)personale'!$D8,0)+'ab)personale'!V23*19+'ab)personale'!V40*15+'c)spesegenerali'!N7+'d)terzi'!T28,0)</f>
        <v>0</v>
      </c>
      <c r="J31" s="222">
        <f>-IF(OR(J$5="sviluppo",J$5="organizz"),'ab)personale'!W8*IF('ab)personale'!$D8&lt;&gt;"terzi",'ab)personale'!$D8,0)+'ab)personale'!W23*19+'ab)personale'!W40*15+'c)spesegenerali'!N7+'d)terzi'!U28,0)</f>
        <v>0</v>
      </c>
      <c r="K31" s="222">
        <f>-IF(OR(K$5="sviluppo",K$5="organizz"),'ab)personale'!X8*IF('ab)personale'!$D8&lt;&gt;"terzi",'ab)personale'!$D8,0)+'ab)personale'!X23*19+'ab)personale'!X40*15+'c)spesegenerali'!N7+'d)terzi'!V28,0)</f>
        <v>0</v>
      </c>
      <c r="L31" s="223">
        <f t="shared" si="0"/>
        <v>0</v>
      </c>
    </row>
    <row r="32" spans="2:12" s="22" customFormat="1" ht="10.5">
      <c r="B32" s="261"/>
      <c r="C32" s="224" t="s">
        <v>61</v>
      </c>
      <c r="D32" s="142">
        <f aca="true" t="shared" si="8" ref="D32:K32">SUM(D27:D31)</f>
        <v>0</v>
      </c>
      <c r="E32" s="142">
        <f t="shared" si="8"/>
        <v>0</v>
      </c>
      <c r="F32" s="142">
        <f t="shared" si="8"/>
        <v>0</v>
      </c>
      <c r="G32" s="142">
        <f t="shared" si="8"/>
        <v>0</v>
      </c>
      <c r="H32" s="142">
        <f t="shared" si="8"/>
        <v>0</v>
      </c>
      <c r="I32" s="142">
        <f t="shared" si="8"/>
        <v>0</v>
      </c>
      <c r="J32" s="142">
        <f t="shared" si="8"/>
        <v>0</v>
      </c>
      <c r="K32" s="142">
        <f t="shared" si="8"/>
        <v>0</v>
      </c>
      <c r="L32" s="142">
        <f t="shared" si="0"/>
        <v>0</v>
      </c>
    </row>
    <row r="33" spans="2:12" s="22" customFormat="1" ht="10.5">
      <c r="B33" s="261"/>
      <c r="C33" s="219" t="s">
        <v>62</v>
      </c>
      <c r="D33" s="208">
        <f aca="true" t="shared" si="9" ref="D33:K33">ROUND(D32/10,2)</f>
        <v>0</v>
      </c>
      <c r="E33" s="208">
        <f t="shared" si="9"/>
        <v>0</v>
      </c>
      <c r="F33" s="208">
        <f t="shared" si="9"/>
        <v>0</v>
      </c>
      <c r="G33" s="208">
        <f t="shared" si="9"/>
        <v>0</v>
      </c>
      <c r="H33" s="208">
        <f t="shared" si="9"/>
        <v>0</v>
      </c>
      <c r="I33" s="208">
        <f t="shared" si="9"/>
        <v>0</v>
      </c>
      <c r="J33" s="208">
        <f t="shared" si="9"/>
        <v>0</v>
      </c>
      <c r="K33" s="208">
        <f t="shared" si="9"/>
        <v>0</v>
      </c>
      <c r="L33" s="208">
        <f t="shared" si="0"/>
        <v>0</v>
      </c>
    </row>
    <row r="34" spans="2:12" s="22" customFormat="1" ht="10.5">
      <c r="B34" s="261"/>
      <c r="C34" s="225" t="s">
        <v>63</v>
      </c>
      <c r="D34" s="142">
        <f aca="true" t="shared" si="10" ref="D34:K34">SUM(D32:D33)</f>
        <v>0</v>
      </c>
      <c r="E34" s="142">
        <f t="shared" si="10"/>
        <v>0</v>
      </c>
      <c r="F34" s="142">
        <f t="shared" si="10"/>
        <v>0</v>
      </c>
      <c r="G34" s="142">
        <f t="shared" si="10"/>
        <v>0</v>
      </c>
      <c r="H34" s="142">
        <f t="shared" si="10"/>
        <v>0</v>
      </c>
      <c r="I34" s="142">
        <f t="shared" si="10"/>
        <v>0</v>
      </c>
      <c r="J34" s="142">
        <f t="shared" si="10"/>
        <v>0</v>
      </c>
      <c r="K34" s="142">
        <f t="shared" si="10"/>
        <v>0</v>
      </c>
      <c r="L34" s="142">
        <f t="shared" si="0"/>
        <v>0</v>
      </c>
    </row>
    <row r="35" spans="2:12" s="22" customFormat="1" ht="10.5" customHeight="1">
      <c r="B35" s="261"/>
      <c r="C35" s="219" t="s">
        <v>18</v>
      </c>
      <c r="D35" s="208">
        <f>IF(OR(D$5="sviluppo",D$5="organizz"),'e)immateriali'!H28,0)</f>
        <v>0</v>
      </c>
      <c r="E35" s="208">
        <f>IF(OR(E$5="sviluppo",E$5="organizz"),'e)immateriali'!I28,0)</f>
        <v>0</v>
      </c>
      <c r="F35" s="208">
        <f>IF(OR(F$5="sviluppo",F$5="organizz"),'e)immateriali'!J28,0)</f>
        <v>0</v>
      </c>
      <c r="G35" s="208">
        <f>IF(OR(G$5="sviluppo",G$5="organizz"),'e)immateriali'!K28,0)</f>
        <v>0</v>
      </c>
      <c r="H35" s="208">
        <f>IF(OR(H$5="sviluppo",H$5="organizz"),'e)immateriali'!L28,0)</f>
        <v>0</v>
      </c>
      <c r="I35" s="208">
        <f>IF(OR(I$5="sviluppo",I$5="organizz"),'e)immateriali'!M28,0)</f>
        <v>0</v>
      </c>
      <c r="J35" s="208">
        <f>IF(OR(J$5="sviluppo",J$5="organizz"),'e)immateriali'!N28,0)</f>
        <v>0</v>
      </c>
      <c r="K35" s="208">
        <f>IF(OR(K$5="sviluppo",K$5="organizz"),'e)immateriali'!O28,0)</f>
        <v>0</v>
      </c>
      <c r="L35" s="208">
        <f t="shared" si="0"/>
        <v>0</v>
      </c>
    </row>
    <row r="36" spans="2:12" s="22" customFormat="1" ht="10.5">
      <c r="B36" s="261"/>
      <c r="C36" s="219" t="s">
        <v>64</v>
      </c>
      <c r="D36" s="208">
        <f>IF(OR(D$5="sviluppo",D$5="organizz"),'f)strumenti'!H28,0)</f>
        <v>0</v>
      </c>
      <c r="E36" s="208">
        <f>IF(OR(E$5="sviluppo",E$5="organizz"),'f)strumenti'!I28,0)</f>
        <v>0</v>
      </c>
      <c r="F36" s="208">
        <f>IF(OR(F$5="sviluppo",F$5="organizz"),'f)strumenti'!J28,0)</f>
        <v>0</v>
      </c>
      <c r="G36" s="208">
        <f>IF(OR(G$5="sviluppo",G$5="organizz"),'f)strumenti'!K28,0)</f>
        <v>0</v>
      </c>
      <c r="H36" s="208">
        <f>IF(OR(H$5="sviluppo",H$5="organizz"),'f)strumenti'!L28,0)</f>
        <v>0</v>
      </c>
      <c r="I36" s="208">
        <f>IF(OR(I$5="sviluppo",I$5="organizz"),'f)strumenti'!M28,0)</f>
        <v>0</v>
      </c>
      <c r="J36" s="208">
        <f>IF(OR(J$5="sviluppo",J$5="organizz"),'f)strumenti'!N28,0)</f>
        <v>0</v>
      </c>
      <c r="K36" s="208">
        <f>IF(OR(K$5="sviluppo",K$5="organizz"),'f)strumenti'!O28,0)</f>
        <v>0</v>
      </c>
      <c r="L36" s="220">
        <f t="shared" si="0"/>
        <v>0</v>
      </c>
    </row>
    <row r="37" spans="2:12" s="22" customFormat="1" ht="10.5">
      <c r="B37" s="261"/>
      <c r="C37" s="219" t="s">
        <v>65</v>
      </c>
      <c r="D37" s="208">
        <f>IF(OR(D$5="sviluppo",D$5="organizz"),'g)materiali'!E28,0)</f>
        <v>0</v>
      </c>
      <c r="E37" s="208">
        <f>IF(OR(E$5="sviluppo",E$5="organizz"),'g)materiali'!F28,0)</f>
        <v>0</v>
      </c>
      <c r="F37" s="208">
        <f>IF(OR(F$5="sviluppo",F$5="organizz"),'g)materiali'!G28,0)</f>
        <v>0</v>
      </c>
      <c r="G37" s="208">
        <f>IF(OR(G$5="sviluppo",G$5="organizz"),'g)materiali'!H28,0)</f>
        <v>0</v>
      </c>
      <c r="H37" s="208">
        <f>IF(OR(H$5="sviluppo",H$5="organizz"),'g)materiali'!I28,0)</f>
        <v>0</v>
      </c>
      <c r="I37" s="208">
        <f>IF(OR(I$5="sviluppo",I$5="organizz"),'g)materiali'!J28,0)</f>
        <v>0</v>
      </c>
      <c r="J37" s="208">
        <f>IF(OR(J$5="sviluppo",J$5="organizz"),'g)materiali'!K28,0)</f>
        <v>0</v>
      </c>
      <c r="K37" s="208">
        <f>IF(OR(K$5="sviluppo",K$5="organizz"),'g)materiali'!L28,0)</f>
        <v>0</v>
      </c>
      <c r="L37" s="220">
        <f t="shared" si="0"/>
        <v>0</v>
      </c>
    </row>
    <row r="38" spans="2:12" s="22" customFormat="1" ht="10.5">
      <c r="B38" s="261"/>
      <c r="C38" s="221" t="s">
        <v>60</v>
      </c>
      <c r="D38" s="222">
        <f>-IF(OR(D$5="sviluppo",D$5="organizz"),'e)immateriali'!S28+'f)strumenti'!S28+'g)materiali'!O28,0)</f>
        <v>0</v>
      </c>
      <c r="E38" s="222">
        <f>-IF(OR(E$5="sviluppo",E$5="organizz"),'e)immateriali'!T28+'f)strumenti'!T28+'g)materiali'!P28,0)</f>
        <v>0</v>
      </c>
      <c r="F38" s="222">
        <f>-IF(OR(F$5="sviluppo",F$5="organizz"),'e)immateriali'!U28+'f)strumenti'!U28+'g)materiali'!Q28,0)</f>
        <v>0</v>
      </c>
      <c r="G38" s="222">
        <f>-IF(OR(G$5="sviluppo",G$5="organizz"),'e)immateriali'!V28+'f)strumenti'!V28+'g)materiali'!R28,0)</f>
        <v>0</v>
      </c>
      <c r="H38" s="222">
        <f>-IF(OR(H$5="sviluppo",H$5="organizz"),'e)immateriali'!W28+'f)strumenti'!W28+'g)materiali'!S28,0)</f>
        <v>0</v>
      </c>
      <c r="I38" s="222">
        <f>-IF(OR(I$5="sviluppo",I$5="organizz"),'e)immateriali'!X28+'f)strumenti'!X28+'g)materiali'!T28,0)</f>
        <v>0</v>
      </c>
      <c r="J38" s="222">
        <f>-IF(OR(J$5="sviluppo",J$5="organizz"),'e)immateriali'!Y28+'f)strumenti'!Y28+'g)materiali'!U28,0)</f>
        <v>0</v>
      </c>
      <c r="K38" s="222">
        <f>-IF(OR(K$5="sviluppo",K$5="organizz"),'e)immateriali'!Z28+'f)strumenti'!Z28+'g)materiali'!V28,0)</f>
        <v>0</v>
      </c>
      <c r="L38" s="223">
        <f t="shared" si="0"/>
        <v>0</v>
      </c>
    </row>
    <row r="39" spans="2:12" s="22" customFormat="1" ht="10.5">
      <c r="B39" s="261"/>
      <c r="C39" s="224" t="s">
        <v>61</v>
      </c>
      <c r="D39" s="143">
        <f aca="true" t="shared" si="11" ref="D39:K39">SUM(D35:D38)</f>
        <v>0</v>
      </c>
      <c r="E39" s="143">
        <f t="shared" si="11"/>
        <v>0</v>
      </c>
      <c r="F39" s="143">
        <f t="shared" si="11"/>
        <v>0</v>
      </c>
      <c r="G39" s="143">
        <f t="shared" si="11"/>
        <v>0</v>
      </c>
      <c r="H39" s="143">
        <f t="shared" si="11"/>
        <v>0</v>
      </c>
      <c r="I39" s="143">
        <f t="shared" si="11"/>
        <v>0</v>
      </c>
      <c r="J39" s="143">
        <f t="shared" si="11"/>
        <v>0</v>
      </c>
      <c r="K39" s="143">
        <f t="shared" si="11"/>
        <v>0</v>
      </c>
      <c r="L39" s="143">
        <f t="shared" si="0"/>
        <v>0</v>
      </c>
    </row>
    <row r="40" spans="2:12" s="22" customFormat="1" ht="10.5">
      <c r="B40" s="261"/>
      <c r="C40" s="219" t="s">
        <v>62</v>
      </c>
      <c r="D40" s="208">
        <f aca="true" t="shared" si="12" ref="D40:K40">ROUND(D39/10,2)</f>
        <v>0</v>
      </c>
      <c r="E40" s="208">
        <f t="shared" si="12"/>
        <v>0</v>
      </c>
      <c r="F40" s="208">
        <f t="shared" si="12"/>
        <v>0</v>
      </c>
      <c r="G40" s="208">
        <f t="shared" si="12"/>
        <v>0</v>
      </c>
      <c r="H40" s="208">
        <f t="shared" si="12"/>
        <v>0</v>
      </c>
      <c r="I40" s="208">
        <f t="shared" si="12"/>
        <v>0</v>
      </c>
      <c r="J40" s="208">
        <f t="shared" si="12"/>
        <v>0</v>
      </c>
      <c r="K40" s="208">
        <f t="shared" si="12"/>
        <v>0</v>
      </c>
      <c r="L40" s="208">
        <f t="shared" si="0"/>
        <v>0</v>
      </c>
    </row>
    <row r="41" spans="2:12" s="22" customFormat="1" ht="10.5">
      <c r="B41" s="261"/>
      <c r="C41" s="226" t="s">
        <v>66</v>
      </c>
      <c r="D41" s="142">
        <f aca="true" t="shared" si="13" ref="D41:K41">SUM(D39:D40)</f>
        <v>0</v>
      </c>
      <c r="E41" s="142">
        <f t="shared" si="13"/>
        <v>0</v>
      </c>
      <c r="F41" s="142">
        <f t="shared" si="13"/>
        <v>0</v>
      </c>
      <c r="G41" s="142">
        <f t="shared" si="13"/>
        <v>0</v>
      </c>
      <c r="H41" s="142">
        <f t="shared" si="13"/>
        <v>0</v>
      </c>
      <c r="I41" s="142">
        <f t="shared" si="13"/>
        <v>0</v>
      </c>
      <c r="J41" s="142">
        <f t="shared" si="13"/>
        <v>0</v>
      </c>
      <c r="K41" s="142">
        <f t="shared" si="13"/>
        <v>0</v>
      </c>
      <c r="L41" s="142">
        <f t="shared" si="0"/>
        <v>0</v>
      </c>
    </row>
    <row r="42" spans="2:12" s="22" customFormat="1" ht="10.5">
      <c r="B42" s="256" t="str">
        <f>"totale "&amp;IF(riepilogo!scelta="R","sviluppo",IF(riepilogo!scelta="I","organizzazione",""))</f>
        <v>totale </v>
      </c>
      <c r="C42" s="257"/>
      <c r="D42" s="187">
        <f aca="true" t="shared" si="14" ref="D42:K42">D34+D41</f>
        <v>0</v>
      </c>
      <c r="E42" s="144">
        <f t="shared" si="14"/>
        <v>0</v>
      </c>
      <c r="F42" s="144">
        <f t="shared" si="14"/>
        <v>0</v>
      </c>
      <c r="G42" s="144">
        <f t="shared" si="14"/>
        <v>0</v>
      </c>
      <c r="H42" s="144">
        <f t="shared" si="14"/>
        <v>0</v>
      </c>
      <c r="I42" s="144">
        <f t="shared" si="14"/>
        <v>0</v>
      </c>
      <c r="J42" s="144">
        <f t="shared" si="14"/>
        <v>0</v>
      </c>
      <c r="K42" s="144">
        <f t="shared" si="14"/>
        <v>0</v>
      </c>
      <c r="L42" s="144">
        <f t="shared" si="0"/>
        <v>0</v>
      </c>
    </row>
    <row r="43" s="22" customFormat="1" ht="10.5"/>
    <row r="44" spans="2:12" s="22" customFormat="1" ht="12.75" customHeight="1">
      <c r="B44" s="258" t="s">
        <v>67</v>
      </c>
      <c r="C44" s="258"/>
      <c r="D44" s="144">
        <f aca="true" t="shared" si="15" ref="D44:K44">D$25+D$42</f>
        <v>0</v>
      </c>
      <c r="E44" s="144">
        <f t="shared" si="15"/>
        <v>0</v>
      </c>
      <c r="F44" s="144">
        <f t="shared" si="15"/>
        <v>0</v>
      </c>
      <c r="G44" s="144">
        <f t="shared" si="15"/>
        <v>0</v>
      </c>
      <c r="H44" s="144">
        <f t="shared" si="15"/>
        <v>0</v>
      </c>
      <c r="I44" s="144">
        <f t="shared" si="15"/>
        <v>0</v>
      </c>
      <c r="J44" s="144">
        <f t="shared" si="15"/>
        <v>0</v>
      </c>
      <c r="K44" s="144">
        <f t="shared" si="15"/>
        <v>0</v>
      </c>
      <c r="L44" s="144">
        <f t="shared" si="0"/>
        <v>0</v>
      </c>
    </row>
    <row r="45" spans="3:12" s="227" customFormat="1" ht="10.5">
      <c r="C45" s="228"/>
      <c r="D45" s="229"/>
      <c r="E45" s="230"/>
      <c r="F45" s="229"/>
      <c r="G45" s="230"/>
      <c r="H45" s="229"/>
      <c r="I45" s="230"/>
      <c r="J45" s="230"/>
      <c r="K45" s="230"/>
      <c r="L45" s="230"/>
    </row>
    <row r="46" spans="2:12" s="22" customFormat="1" ht="15.75" customHeight="1">
      <c r="B46" s="16"/>
      <c r="D46" s="258" t="s">
        <v>68</v>
      </c>
      <c r="E46" s="258"/>
      <c r="F46" s="254">
        <f>SUM($D44:$K44)</f>
        <v>0</v>
      </c>
      <c r="G46" s="255"/>
      <c r="H46" s="145"/>
      <c r="I46" s="146"/>
      <c r="J46" s="146"/>
      <c r="K46" s="146"/>
      <c r="L46" s="146"/>
    </row>
    <row r="47" spans="2:12" ht="15.75" customHeight="1">
      <c r="B47" s="147"/>
      <c r="C47" s="148"/>
      <c r="D47" s="210"/>
      <c r="E47" s="210"/>
      <c r="F47" s="210"/>
      <c r="G47" s="210"/>
      <c r="H47" s="147"/>
      <c r="I47" s="147"/>
      <c r="J47" s="149"/>
      <c r="K47" s="149"/>
      <c r="L47" s="149"/>
    </row>
    <row r="48" spans="2:12" ht="15.75" customHeight="1">
      <c r="B48" s="147"/>
      <c r="C48" s="148"/>
      <c r="D48" s="147"/>
      <c r="E48" s="147"/>
      <c r="F48" s="147"/>
      <c r="G48" s="147"/>
      <c r="H48" s="147"/>
      <c r="I48" s="147"/>
      <c r="J48" s="147"/>
      <c r="K48" s="147"/>
      <c r="L48" s="147"/>
    </row>
    <row r="49" spans="2:12" ht="15.75" customHeight="1">
      <c r="B49" s="147"/>
      <c r="C49" s="148"/>
      <c r="D49" s="147"/>
      <c r="E49" s="147"/>
      <c r="F49" s="147"/>
      <c r="G49" s="147"/>
      <c r="H49" s="147"/>
      <c r="I49" s="147"/>
      <c r="J49" s="147"/>
      <c r="K49" s="147"/>
      <c r="L49" s="147"/>
    </row>
    <row r="50" spans="2:12" ht="15.75" customHeight="1">
      <c r="B50" s="147"/>
      <c r="C50" s="148"/>
      <c r="D50" s="147"/>
      <c r="E50" s="147"/>
      <c r="F50" s="147"/>
      <c r="G50" s="147"/>
      <c r="H50" s="147"/>
      <c r="I50" s="147"/>
      <c r="J50" s="147"/>
      <c r="K50" s="147"/>
      <c r="L50" s="147"/>
    </row>
    <row r="51" spans="2:12" ht="15.75" customHeight="1">
      <c r="B51" s="147"/>
      <c r="C51" s="148"/>
      <c r="D51" s="147"/>
      <c r="E51" s="147"/>
      <c r="F51" s="147"/>
      <c r="G51" s="147"/>
      <c r="H51" s="147"/>
      <c r="I51" s="147"/>
      <c r="J51" s="147"/>
      <c r="K51" s="147"/>
      <c r="L51" s="147"/>
    </row>
  </sheetData>
  <sheetProtection password="CDC2" sheet="1" objects="1" scenarios="1" formatColumns="0" formatRows="0"/>
  <mergeCells count="10">
    <mergeCell ref="F46:G46"/>
    <mergeCell ref="B42:C42"/>
    <mergeCell ref="B44:C44"/>
    <mergeCell ref="D46:E46"/>
    <mergeCell ref="B4:B5"/>
    <mergeCell ref="B6:B7"/>
    <mergeCell ref="C4:C5"/>
    <mergeCell ref="B10:B24"/>
    <mergeCell ref="B25:C25"/>
    <mergeCell ref="B27:B41"/>
  </mergeCells>
  <dataValidations count="7">
    <dataValidation allowBlank="1" showInputMessage="1" showErrorMessage="1" prompt="inserire il nome della fase" sqref="D4:K4"/>
    <dataValidation type="list" allowBlank="1" showInputMessage="1" showErrorMessage="1" prompt="selezionare &quot;tipo progetto&quot; dal menu a tendina" sqref="C4:C5">
      <formula1>tipoprogetto</formula1>
    </dataValidation>
    <dataValidation allowBlank="1" showInputMessage="1" showErrorMessage="1" prompt="inserire in questa cella data INIZIO progetto" sqref="C6"/>
    <dataValidation allowBlank="1" showInputMessage="1" showErrorMessage="1" prompt="inserire in questa cella data FINE progetto" sqref="C7"/>
    <dataValidation type="list" allowBlank="1" showInputMessage="1" showErrorMessage="1" prompt="selezionare &quot;tipo attività&quot; dal menu a tendina" sqref="D5:K5">
      <formula1>tipofase</formula1>
    </dataValidation>
    <dataValidation allowBlank="1" showInputMessage="1" showErrorMessage="1" prompt="inserire in questa cella data INIZIO fase" sqref="D6:K6"/>
    <dataValidation allowBlank="1" showInputMessage="1" showErrorMessage="1" prompt="inserire in questa cella data FINE fase" sqref="D7:K7"/>
  </dataValidations>
  <printOptions/>
  <pageMargins left="0.3937007874015748" right="0" top="0.5511811023622047" bottom="0.1968503937007874" header="0.31496062992125984" footer="0.11811023622047245"/>
  <pageSetup horizontalDpi="300" verticalDpi="300" orientation="landscape" paperSize="9" r:id="rId1"/>
  <headerFooter alignWithMargins="0">
    <oddHeader>&amp;R&amp;"Verdana,Normale"&amp;14Dettaglio spese relative al progetto&amp;"Arial,Normale"&amp;10
&amp;"Verdana,Normale"&amp;12fasi</oddHeader>
    <oddFooter>&amp;R&amp;7&amp;P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0">
    <tabColor indexed="50"/>
  </sheetPr>
  <dimension ref="A1:X41"/>
  <sheetViews>
    <sheetView zoomScalePageLayoutView="0" workbookViewId="0" topLeftCell="A1">
      <selection activeCell="G12" sqref="G12:I13"/>
    </sheetView>
  </sheetViews>
  <sheetFormatPr defaultColWidth="9.140625" defaultRowHeight="12.75"/>
  <cols>
    <col min="1" max="1" width="2.28125" style="95" customWidth="1"/>
    <col min="2" max="2" width="17.00390625" style="22" customWidth="1"/>
    <col min="3" max="3" width="22.140625" style="5" customWidth="1"/>
    <col min="4" max="4" width="6.00390625" style="13" customWidth="1"/>
    <col min="5" max="5" width="7.140625" style="126" customWidth="1"/>
    <col min="6" max="6" width="12.8515625" style="28" customWidth="1"/>
    <col min="7" max="7" width="7.140625" style="159" customWidth="1"/>
    <col min="8" max="14" width="7.140625" style="16" customWidth="1"/>
    <col min="15" max="15" width="8.8515625" style="28" customWidth="1"/>
    <col min="16" max="16" width="11.57421875" style="28" customWidth="1"/>
    <col min="17" max="17" width="7.140625" style="159" hidden="1" customWidth="1"/>
    <col min="18" max="24" width="7.140625" style="16" hidden="1" customWidth="1"/>
    <col min="25" max="16384" width="9.140625" style="22" customWidth="1"/>
  </cols>
  <sheetData>
    <row r="1" spans="1:24" s="36" customFormat="1" ht="2.25" customHeight="1">
      <c r="A1" s="92" t="s">
        <v>29</v>
      </c>
      <c r="B1" s="52" t="s">
        <v>40</v>
      </c>
      <c r="D1" s="136"/>
      <c r="E1" s="123"/>
      <c r="F1" s="17"/>
      <c r="G1" s="159"/>
      <c r="H1" s="16"/>
      <c r="I1" s="16"/>
      <c r="J1" s="16"/>
      <c r="K1" s="16"/>
      <c r="L1" s="16"/>
      <c r="M1" s="16"/>
      <c r="N1" s="16"/>
      <c r="O1" s="17"/>
      <c r="P1" s="17"/>
      <c r="Q1" s="159"/>
      <c r="R1" s="16"/>
      <c r="S1" s="16"/>
      <c r="T1" s="16"/>
      <c r="U1" s="16"/>
      <c r="V1" s="16"/>
      <c r="W1" s="16"/>
      <c r="X1" s="16"/>
    </row>
    <row r="2" spans="1:24" s="38" customFormat="1" ht="17.25" customHeight="1">
      <c r="A2" s="93" t="s">
        <v>35</v>
      </c>
      <c r="B2" s="16"/>
      <c r="D2" s="137"/>
      <c r="E2" s="124"/>
      <c r="F2" s="18"/>
      <c r="G2" s="160"/>
      <c r="H2" s="16"/>
      <c r="I2" s="16"/>
      <c r="J2" s="16"/>
      <c r="K2" s="16"/>
      <c r="L2" s="16"/>
      <c r="M2" s="16"/>
      <c r="N2" s="16"/>
      <c r="O2" s="18"/>
      <c r="P2" s="18" t="s">
        <v>10</v>
      </c>
      <c r="Q2" s="160"/>
      <c r="R2" s="16"/>
      <c r="S2" s="16"/>
      <c r="T2" s="16"/>
      <c r="U2" s="16"/>
      <c r="V2" s="16"/>
      <c r="W2" s="16"/>
      <c r="X2" s="16"/>
    </row>
    <row r="3" spans="1:24" s="39" customFormat="1" ht="17.25" customHeight="1">
      <c r="A3" s="94"/>
      <c r="C3" s="53"/>
      <c r="D3" s="138"/>
      <c r="E3" s="125"/>
      <c r="G3" s="161"/>
      <c r="H3" s="16"/>
      <c r="I3" s="16"/>
      <c r="J3" s="16"/>
      <c r="K3" s="16"/>
      <c r="L3" s="16"/>
      <c r="M3" s="16"/>
      <c r="N3" s="16"/>
      <c r="P3" s="39" t="s">
        <v>92</v>
      </c>
      <c r="Q3" s="161"/>
      <c r="R3" s="16"/>
      <c r="S3" s="16"/>
      <c r="T3" s="16"/>
      <c r="U3" s="16"/>
      <c r="V3" s="16"/>
      <c r="W3" s="16"/>
      <c r="X3" s="16"/>
    </row>
    <row r="4" spans="1:16" ht="16.5" customHeight="1">
      <c r="A4" s="94"/>
      <c r="B4" s="266" t="s">
        <v>19</v>
      </c>
      <c r="C4" s="266"/>
      <c r="O4" s="118"/>
      <c r="P4" s="121"/>
    </row>
    <row r="5" spans="1:16" ht="4.5" customHeight="1">
      <c r="A5" s="94"/>
      <c r="O5" s="117"/>
      <c r="P5" s="121"/>
    </row>
    <row r="6" spans="1:24" s="16" customFormat="1" ht="10.5" customHeight="1">
      <c r="A6" s="82"/>
      <c r="B6" s="111" t="s">
        <v>20</v>
      </c>
      <c r="C6" s="110"/>
      <c r="D6" s="268" t="s">
        <v>38</v>
      </c>
      <c r="E6" s="269"/>
      <c r="F6" s="269"/>
      <c r="G6" s="168"/>
      <c r="H6" s="169"/>
      <c r="I6" s="169"/>
      <c r="J6" s="265" t="s">
        <v>108</v>
      </c>
      <c r="K6" s="265"/>
      <c r="L6" s="169"/>
      <c r="M6" s="169"/>
      <c r="N6" s="171"/>
      <c r="O6" s="271" t="s">
        <v>107</v>
      </c>
      <c r="P6" s="271" t="s">
        <v>44</v>
      </c>
      <c r="Q6" s="168"/>
      <c r="R6" s="169"/>
      <c r="S6" s="169"/>
      <c r="T6" s="265" t="s">
        <v>109</v>
      </c>
      <c r="U6" s="265"/>
      <c r="V6" s="169"/>
      <c r="W6" s="169"/>
      <c r="X6" s="171"/>
    </row>
    <row r="7" spans="1:24" s="16" customFormat="1" ht="20.25" customHeight="1">
      <c r="A7" s="82" t="s">
        <v>34</v>
      </c>
      <c r="B7" s="24" t="s">
        <v>2</v>
      </c>
      <c r="C7" s="33" t="s">
        <v>69</v>
      </c>
      <c r="D7" s="25" t="s">
        <v>28</v>
      </c>
      <c r="E7" s="122" t="s">
        <v>0</v>
      </c>
      <c r="F7" s="174" t="s">
        <v>1</v>
      </c>
      <c r="G7" s="172" t="str">
        <f>"1 
"&amp;fasi!D$5</f>
        <v>1 
</v>
      </c>
      <c r="H7" s="172" t="str">
        <f>"2 
"&amp;fasi!E$5</f>
        <v>2 
</v>
      </c>
      <c r="I7" s="172" t="str">
        <f>"3 
"&amp;fasi!F$5</f>
        <v>3 
</v>
      </c>
      <c r="J7" s="172" t="str">
        <f>"4 
"&amp;fasi!G$5</f>
        <v>4 
?</v>
      </c>
      <c r="K7" s="172" t="str">
        <f>"5 
"&amp;fasi!H$5</f>
        <v>5 
?</v>
      </c>
      <c r="L7" s="172" t="str">
        <f>" 6 
"&amp;fasi!I$5</f>
        <v> 6 
?</v>
      </c>
      <c r="M7" s="172" t="str">
        <f>"7
"&amp;fasi!J$5</f>
        <v>7
?</v>
      </c>
      <c r="N7" s="172" t="str">
        <f>" 8 
"&amp;fasi!K$5</f>
        <v> 8 
?</v>
      </c>
      <c r="O7" s="272"/>
      <c r="P7" s="272"/>
      <c r="Q7" s="172" t="str">
        <f>G7</f>
        <v>1 
</v>
      </c>
      <c r="R7" s="172" t="str">
        <f aca="true" t="shared" si="0" ref="R7:X7">H7</f>
        <v>2 
</v>
      </c>
      <c r="S7" s="172" t="str">
        <f t="shared" si="0"/>
        <v>3 
</v>
      </c>
      <c r="T7" s="172" t="str">
        <f t="shared" si="0"/>
        <v>4 
?</v>
      </c>
      <c r="U7" s="172" t="str">
        <f t="shared" si="0"/>
        <v>5 
?</v>
      </c>
      <c r="V7" s="172" t="str">
        <f t="shared" si="0"/>
        <v> 6 
?</v>
      </c>
      <c r="W7" s="172" t="str">
        <f t="shared" si="0"/>
        <v>7
?</v>
      </c>
      <c r="X7" s="172" t="str">
        <f t="shared" si="0"/>
        <v> 8 
?</v>
      </c>
    </row>
    <row r="8" spans="1:24" s="16" customFormat="1" ht="13.5" customHeight="1">
      <c r="A8" s="95">
        <v>1</v>
      </c>
      <c r="B8" s="103"/>
      <c r="C8" s="15"/>
      <c r="D8" s="180"/>
      <c r="E8" s="127">
        <f>ROUNDDOWN(SUM(G8:N8),0)</f>
        <v>0</v>
      </c>
      <c r="F8" s="133">
        <f>IF(D8="terzi","spesa tra i terzi",IF(D8="","",E8*D8))</f>
      </c>
      <c r="G8" s="179"/>
      <c r="H8" s="179"/>
      <c r="I8" s="179"/>
      <c r="J8" s="179"/>
      <c r="K8" s="179"/>
      <c r="L8" s="179"/>
      <c r="M8" s="179"/>
      <c r="N8" s="179"/>
      <c r="O8" s="181">
        <v>0</v>
      </c>
      <c r="P8" s="77">
        <f>IF(AND(F8&lt;&gt;"",F8&lt;&gt;"spesa tra i terzi"),F8-O8*D8,0)</f>
        <v>0</v>
      </c>
      <c r="Q8" s="109">
        <f aca="true" t="shared" si="1" ref="Q8:X8">IF($O8="",0,IF(G8="",0,$O8*G8/$E8))</f>
        <v>0</v>
      </c>
      <c r="R8" s="109">
        <f t="shared" si="1"/>
        <v>0</v>
      </c>
      <c r="S8" s="109">
        <f t="shared" si="1"/>
        <v>0</v>
      </c>
      <c r="T8" s="109">
        <f t="shared" si="1"/>
        <v>0</v>
      </c>
      <c r="U8" s="109">
        <f t="shared" si="1"/>
        <v>0</v>
      </c>
      <c r="V8" s="109">
        <f t="shared" si="1"/>
        <v>0</v>
      </c>
      <c r="W8" s="109">
        <f t="shared" si="1"/>
        <v>0</v>
      </c>
      <c r="X8" s="109">
        <f t="shared" si="1"/>
        <v>0</v>
      </c>
    </row>
    <row r="9" spans="1:24" s="16" customFormat="1" ht="12" customHeight="1">
      <c r="A9" s="94" t="s">
        <v>17</v>
      </c>
      <c r="C9" s="19"/>
      <c r="D9" s="20"/>
      <c r="E9" s="128"/>
      <c r="F9" s="21"/>
      <c r="G9" s="182"/>
      <c r="H9" s="183"/>
      <c r="I9" s="183"/>
      <c r="J9" s="183"/>
      <c r="K9" s="183"/>
      <c r="L9" s="183"/>
      <c r="M9" s="183"/>
      <c r="N9" s="183"/>
      <c r="O9" s="21"/>
      <c r="P9" s="21"/>
      <c r="Q9" s="182"/>
      <c r="R9" s="183"/>
      <c r="S9" s="183"/>
      <c r="T9" s="183"/>
      <c r="U9" s="183"/>
      <c r="V9" s="183"/>
      <c r="W9" s="183"/>
      <c r="X9" s="183"/>
    </row>
    <row r="10" spans="1:24" s="16" customFormat="1" ht="9.75" customHeight="1">
      <c r="A10" s="94"/>
      <c r="B10" s="111" t="s">
        <v>11</v>
      </c>
      <c r="C10" s="110"/>
      <c r="D10" s="268" t="s">
        <v>38</v>
      </c>
      <c r="E10" s="269"/>
      <c r="F10" s="269"/>
      <c r="G10" s="168"/>
      <c r="H10" s="169"/>
      <c r="I10" s="169"/>
      <c r="J10" s="265" t="s">
        <v>108</v>
      </c>
      <c r="K10" s="265"/>
      <c r="L10" s="169"/>
      <c r="M10" s="169"/>
      <c r="N10" s="171"/>
      <c r="O10" s="271" t="s">
        <v>107</v>
      </c>
      <c r="P10" s="271" t="s">
        <v>44</v>
      </c>
      <c r="Q10" s="168"/>
      <c r="R10" s="169"/>
      <c r="S10" s="169"/>
      <c r="T10" s="265" t="s">
        <v>109</v>
      </c>
      <c r="U10" s="265"/>
      <c r="V10" s="169"/>
      <c r="W10" s="169"/>
      <c r="X10" s="171"/>
    </row>
    <row r="11" spans="1:24" s="16" customFormat="1" ht="20.25" customHeight="1">
      <c r="A11" s="82" t="s">
        <v>35</v>
      </c>
      <c r="B11" s="24" t="s">
        <v>2</v>
      </c>
      <c r="C11" s="33" t="s">
        <v>70</v>
      </c>
      <c r="D11" s="25" t="s">
        <v>28</v>
      </c>
      <c r="E11" s="122" t="s">
        <v>0</v>
      </c>
      <c r="F11" s="174" t="s">
        <v>1</v>
      </c>
      <c r="G11" s="172" t="str">
        <f>"1 
"&amp;fasi!D$5</f>
        <v>1 
</v>
      </c>
      <c r="H11" s="172" t="str">
        <f>"2 
"&amp;fasi!E$5</f>
        <v>2 
</v>
      </c>
      <c r="I11" s="172" t="str">
        <f>"3 
"&amp;fasi!F$5</f>
        <v>3 
</v>
      </c>
      <c r="J11" s="172" t="str">
        <f>"4 
"&amp;fasi!G$5</f>
        <v>4 
?</v>
      </c>
      <c r="K11" s="172" t="str">
        <f>"5 
"&amp;fasi!H$5</f>
        <v>5 
?</v>
      </c>
      <c r="L11" s="172" t="str">
        <f>" 6 
"&amp;fasi!I$5</f>
        <v> 6 
?</v>
      </c>
      <c r="M11" s="172" t="str">
        <f>"7
"&amp;fasi!J$5</f>
        <v>7
?</v>
      </c>
      <c r="N11" s="172" t="str">
        <f>" 8 
"&amp;fasi!K$5</f>
        <v> 8 
?</v>
      </c>
      <c r="O11" s="272"/>
      <c r="P11" s="272"/>
      <c r="Q11" s="172" t="str">
        <f>G11</f>
        <v>1 
</v>
      </c>
      <c r="R11" s="172" t="str">
        <f aca="true" t="shared" si="2" ref="R11:X11">H11</f>
        <v>2 
</v>
      </c>
      <c r="S11" s="172" t="str">
        <f t="shared" si="2"/>
        <v>3 
</v>
      </c>
      <c r="T11" s="172" t="str">
        <f t="shared" si="2"/>
        <v>4 
?</v>
      </c>
      <c r="U11" s="172" t="str">
        <f t="shared" si="2"/>
        <v>5 
?</v>
      </c>
      <c r="V11" s="172" t="str">
        <f t="shared" si="2"/>
        <v> 6 
?</v>
      </c>
      <c r="W11" s="172" t="str">
        <f t="shared" si="2"/>
        <v>7
?</v>
      </c>
      <c r="X11" s="172" t="str">
        <f t="shared" si="2"/>
        <v> 8 
?</v>
      </c>
    </row>
    <row r="12" spans="1:24" s="16" customFormat="1" ht="13.5" customHeight="1">
      <c r="A12" s="95">
        <v>1</v>
      </c>
      <c r="B12" s="103"/>
      <c r="C12" s="15"/>
      <c r="D12" s="135">
        <f aca="true" t="shared" si="3" ref="D12:D17">IF(B12&lt;&gt;"",19,0)</f>
        <v>0</v>
      </c>
      <c r="E12" s="127">
        <f>ROUNDDOWN(SUM(G12:N12),0)</f>
        <v>0</v>
      </c>
      <c r="F12" s="175">
        <f aca="true" t="shared" si="4" ref="F12:F17">IF(D12=0,0,D12*E12)</f>
        <v>0</v>
      </c>
      <c r="G12" s="234"/>
      <c r="H12" s="235"/>
      <c r="I12" s="235"/>
      <c r="J12" s="235"/>
      <c r="K12" s="235"/>
      <c r="L12" s="235"/>
      <c r="M12" s="235"/>
      <c r="N12" s="235"/>
      <c r="O12" s="236">
        <v>0</v>
      </c>
      <c r="P12" s="77">
        <f aca="true" t="shared" si="5" ref="P12:P21">IF(AND(F12&lt;&gt;"",F12&lt;&gt;"spesa tra i terzi"),F12-O12*D12,0)</f>
        <v>0</v>
      </c>
      <c r="Q12" s="109">
        <f aca="true" t="shared" si="6" ref="Q12:V21">IF($O12="",0,IF(G12="",0,$O12*G12/$E12))</f>
        <v>0</v>
      </c>
      <c r="R12" s="109">
        <f t="shared" si="6"/>
        <v>0</v>
      </c>
      <c r="S12" s="109">
        <f t="shared" si="6"/>
        <v>0</v>
      </c>
      <c r="T12" s="109">
        <f t="shared" si="6"/>
        <v>0</v>
      </c>
      <c r="U12" s="109">
        <f t="shared" si="6"/>
        <v>0</v>
      </c>
      <c r="V12" s="109">
        <f t="shared" si="6"/>
        <v>0</v>
      </c>
      <c r="W12" s="109">
        <f aca="true" t="shared" si="7" ref="W12:W21">IF($O12="",0,IF(M12="",0,$O12*M12/$E12))</f>
        <v>0</v>
      </c>
      <c r="X12" s="109">
        <f aca="true" t="shared" si="8" ref="X12:X21">IF($O12="",0,IF(N12="",0,$O12*N12/$E12))</f>
        <v>0</v>
      </c>
    </row>
    <row r="13" spans="1:24" s="16" customFormat="1" ht="13.5" customHeight="1">
      <c r="A13" s="95">
        <v>2</v>
      </c>
      <c r="B13" s="103"/>
      <c r="C13" s="15"/>
      <c r="D13" s="135">
        <f t="shared" si="3"/>
        <v>0</v>
      </c>
      <c r="E13" s="127">
        <f aca="true" t="shared" si="9" ref="E13:E21">SUM(G13:N13)</f>
        <v>0</v>
      </c>
      <c r="F13" s="175">
        <f t="shared" si="4"/>
        <v>0</v>
      </c>
      <c r="G13" s="234"/>
      <c r="H13" s="235"/>
      <c r="I13" s="235"/>
      <c r="J13" s="235"/>
      <c r="K13" s="235"/>
      <c r="L13" s="235"/>
      <c r="M13" s="235"/>
      <c r="N13" s="235"/>
      <c r="O13" s="236"/>
      <c r="P13" s="77">
        <f t="shared" si="5"/>
        <v>0</v>
      </c>
      <c r="Q13" s="109">
        <f t="shared" si="6"/>
        <v>0</v>
      </c>
      <c r="R13" s="109">
        <f t="shared" si="6"/>
        <v>0</v>
      </c>
      <c r="S13" s="109">
        <f t="shared" si="6"/>
        <v>0</v>
      </c>
      <c r="T13" s="109">
        <f t="shared" si="6"/>
        <v>0</v>
      </c>
      <c r="U13" s="109">
        <f t="shared" si="6"/>
        <v>0</v>
      </c>
      <c r="V13" s="109">
        <f t="shared" si="6"/>
        <v>0</v>
      </c>
      <c r="W13" s="109">
        <f t="shared" si="7"/>
        <v>0</v>
      </c>
      <c r="X13" s="109">
        <f t="shared" si="8"/>
        <v>0</v>
      </c>
    </row>
    <row r="14" spans="1:24" s="16" customFormat="1" ht="13.5" customHeight="1">
      <c r="A14" s="95">
        <v>3</v>
      </c>
      <c r="B14" s="103"/>
      <c r="C14" s="15"/>
      <c r="D14" s="135">
        <f t="shared" si="3"/>
        <v>0</v>
      </c>
      <c r="E14" s="127">
        <f t="shared" si="9"/>
        <v>0</v>
      </c>
      <c r="F14" s="175">
        <f t="shared" si="4"/>
        <v>0</v>
      </c>
      <c r="G14" s="234"/>
      <c r="H14" s="235"/>
      <c r="I14" s="235"/>
      <c r="J14" s="235"/>
      <c r="K14" s="235"/>
      <c r="L14" s="235"/>
      <c r="M14" s="235"/>
      <c r="N14" s="235"/>
      <c r="O14" s="236"/>
      <c r="P14" s="77">
        <f t="shared" si="5"/>
        <v>0</v>
      </c>
      <c r="Q14" s="109">
        <f t="shared" si="6"/>
        <v>0</v>
      </c>
      <c r="R14" s="109">
        <f t="shared" si="6"/>
        <v>0</v>
      </c>
      <c r="S14" s="109">
        <f t="shared" si="6"/>
        <v>0</v>
      </c>
      <c r="T14" s="109">
        <f t="shared" si="6"/>
        <v>0</v>
      </c>
      <c r="U14" s="109">
        <f t="shared" si="6"/>
        <v>0</v>
      </c>
      <c r="V14" s="109">
        <f t="shared" si="6"/>
        <v>0</v>
      </c>
      <c r="W14" s="109">
        <f t="shared" si="7"/>
        <v>0</v>
      </c>
      <c r="X14" s="109">
        <f t="shared" si="8"/>
        <v>0</v>
      </c>
    </row>
    <row r="15" spans="1:24" s="16" customFormat="1" ht="13.5" customHeight="1">
      <c r="A15" s="95">
        <v>4</v>
      </c>
      <c r="B15" s="103"/>
      <c r="C15" s="15"/>
      <c r="D15" s="135">
        <f t="shared" si="3"/>
        <v>0</v>
      </c>
      <c r="E15" s="127">
        <f t="shared" si="9"/>
        <v>0</v>
      </c>
      <c r="F15" s="175">
        <f t="shared" si="4"/>
        <v>0</v>
      </c>
      <c r="G15" s="234"/>
      <c r="H15" s="235"/>
      <c r="I15" s="235"/>
      <c r="J15" s="235"/>
      <c r="K15" s="235"/>
      <c r="L15" s="235"/>
      <c r="M15" s="235"/>
      <c r="N15" s="235"/>
      <c r="O15" s="236"/>
      <c r="P15" s="77">
        <f t="shared" si="5"/>
        <v>0</v>
      </c>
      <c r="Q15" s="109">
        <f t="shared" si="6"/>
        <v>0</v>
      </c>
      <c r="R15" s="109">
        <f t="shared" si="6"/>
        <v>0</v>
      </c>
      <c r="S15" s="109">
        <f t="shared" si="6"/>
        <v>0</v>
      </c>
      <c r="T15" s="109">
        <f t="shared" si="6"/>
        <v>0</v>
      </c>
      <c r="U15" s="109">
        <f t="shared" si="6"/>
        <v>0</v>
      </c>
      <c r="V15" s="109">
        <f t="shared" si="6"/>
        <v>0</v>
      </c>
      <c r="W15" s="109">
        <f t="shared" si="7"/>
        <v>0</v>
      </c>
      <c r="X15" s="109">
        <f t="shared" si="8"/>
        <v>0</v>
      </c>
    </row>
    <row r="16" spans="1:24" s="16" customFormat="1" ht="13.5" customHeight="1">
      <c r="A16" s="95">
        <v>5</v>
      </c>
      <c r="B16" s="103"/>
      <c r="C16" s="15"/>
      <c r="D16" s="135">
        <f t="shared" si="3"/>
        <v>0</v>
      </c>
      <c r="E16" s="127">
        <f t="shared" si="9"/>
        <v>0</v>
      </c>
      <c r="F16" s="175">
        <f t="shared" si="4"/>
        <v>0</v>
      </c>
      <c r="G16" s="234"/>
      <c r="H16" s="235"/>
      <c r="I16" s="235"/>
      <c r="J16" s="235"/>
      <c r="K16" s="235"/>
      <c r="L16" s="235"/>
      <c r="M16" s="235"/>
      <c r="N16" s="235"/>
      <c r="O16" s="236"/>
      <c r="P16" s="77">
        <f t="shared" si="5"/>
        <v>0</v>
      </c>
      <c r="Q16" s="109">
        <f t="shared" si="6"/>
        <v>0</v>
      </c>
      <c r="R16" s="109">
        <f t="shared" si="6"/>
        <v>0</v>
      </c>
      <c r="S16" s="109">
        <f t="shared" si="6"/>
        <v>0</v>
      </c>
      <c r="T16" s="109">
        <f t="shared" si="6"/>
        <v>0</v>
      </c>
      <c r="U16" s="109">
        <f t="shared" si="6"/>
        <v>0</v>
      </c>
      <c r="V16" s="109">
        <f t="shared" si="6"/>
        <v>0</v>
      </c>
      <c r="W16" s="109">
        <f t="shared" si="7"/>
        <v>0</v>
      </c>
      <c r="X16" s="109">
        <f t="shared" si="8"/>
        <v>0</v>
      </c>
    </row>
    <row r="17" spans="1:24" s="16" customFormat="1" ht="13.5" customHeight="1">
      <c r="A17" s="95">
        <v>6</v>
      </c>
      <c r="B17" s="103"/>
      <c r="C17" s="15"/>
      <c r="D17" s="135">
        <f t="shared" si="3"/>
        <v>0</v>
      </c>
      <c r="E17" s="127">
        <f t="shared" si="9"/>
        <v>0</v>
      </c>
      <c r="F17" s="175">
        <f t="shared" si="4"/>
        <v>0</v>
      </c>
      <c r="G17" s="234"/>
      <c r="H17" s="235"/>
      <c r="I17" s="235"/>
      <c r="J17" s="235"/>
      <c r="K17" s="235"/>
      <c r="L17" s="235"/>
      <c r="M17" s="235"/>
      <c r="N17" s="235"/>
      <c r="O17" s="236"/>
      <c r="P17" s="77">
        <f t="shared" si="5"/>
        <v>0</v>
      </c>
      <c r="Q17" s="109">
        <f t="shared" si="6"/>
        <v>0</v>
      </c>
      <c r="R17" s="109">
        <f t="shared" si="6"/>
        <v>0</v>
      </c>
      <c r="S17" s="109">
        <f t="shared" si="6"/>
        <v>0</v>
      </c>
      <c r="T17" s="109">
        <f t="shared" si="6"/>
        <v>0</v>
      </c>
      <c r="U17" s="109">
        <f t="shared" si="6"/>
        <v>0</v>
      </c>
      <c r="V17" s="109">
        <f t="shared" si="6"/>
        <v>0</v>
      </c>
      <c r="W17" s="109">
        <f t="shared" si="7"/>
        <v>0</v>
      </c>
      <c r="X17" s="109">
        <f t="shared" si="8"/>
        <v>0</v>
      </c>
    </row>
    <row r="18" spans="1:24" s="16" customFormat="1" ht="13.5" customHeight="1">
      <c r="A18" s="95">
        <v>7</v>
      </c>
      <c r="B18" s="103"/>
      <c r="C18" s="15"/>
      <c r="D18" s="135">
        <f>IF(B18&lt;&gt;"",19,0)</f>
        <v>0</v>
      </c>
      <c r="E18" s="127">
        <f t="shared" si="9"/>
        <v>0</v>
      </c>
      <c r="F18" s="175">
        <f>IF(D18=0,0,D18*E18)</f>
        <v>0</v>
      </c>
      <c r="G18" s="234"/>
      <c r="H18" s="235"/>
      <c r="I18" s="235"/>
      <c r="J18" s="235"/>
      <c r="K18" s="235"/>
      <c r="L18" s="235"/>
      <c r="M18" s="235"/>
      <c r="N18" s="235"/>
      <c r="O18" s="236"/>
      <c r="P18" s="77">
        <f t="shared" si="5"/>
        <v>0</v>
      </c>
      <c r="Q18" s="109">
        <f t="shared" si="6"/>
        <v>0</v>
      </c>
      <c r="R18" s="109">
        <f t="shared" si="6"/>
        <v>0</v>
      </c>
      <c r="S18" s="109">
        <f t="shared" si="6"/>
        <v>0</v>
      </c>
      <c r="T18" s="109">
        <f t="shared" si="6"/>
        <v>0</v>
      </c>
      <c r="U18" s="109">
        <f t="shared" si="6"/>
        <v>0</v>
      </c>
      <c r="V18" s="109">
        <f t="shared" si="6"/>
        <v>0</v>
      </c>
      <c r="W18" s="109">
        <f t="shared" si="7"/>
        <v>0</v>
      </c>
      <c r="X18" s="109">
        <f t="shared" si="8"/>
        <v>0</v>
      </c>
    </row>
    <row r="19" spans="1:24" s="16" customFormat="1" ht="13.5" customHeight="1">
      <c r="A19" s="95">
        <v>8</v>
      </c>
      <c r="B19" s="103"/>
      <c r="C19" s="15"/>
      <c r="D19" s="135">
        <f>IF(B19&lt;&gt;"",19,0)</f>
        <v>0</v>
      </c>
      <c r="E19" s="127">
        <f t="shared" si="9"/>
        <v>0</v>
      </c>
      <c r="F19" s="175">
        <f>IF(D19=0,0,D19*E19)</f>
        <v>0</v>
      </c>
      <c r="G19" s="234"/>
      <c r="H19" s="235"/>
      <c r="I19" s="235"/>
      <c r="J19" s="235"/>
      <c r="K19" s="235"/>
      <c r="L19" s="235"/>
      <c r="M19" s="235"/>
      <c r="N19" s="235"/>
      <c r="O19" s="236"/>
      <c r="P19" s="77">
        <f>IF(AND(F19&lt;&gt;"",F19&lt;&gt;"spesa tra i terzi"),F19-O19*D19,0)</f>
        <v>0</v>
      </c>
      <c r="Q19" s="109">
        <f aca="true" t="shared" si="10" ref="Q19:X20">IF($O19="",0,IF(G19="",0,$O19*G19/$E19))</f>
        <v>0</v>
      </c>
      <c r="R19" s="109">
        <f t="shared" si="10"/>
        <v>0</v>
      </c>
      <c r="S19" s="109">
        <f t="shared" si="10"/>
        <v>0</v>
      </c>
      <c r="T19" s="109">
        <f t="shared" si="10"/>
        <v>0</v>
      </c>
      <c r="U19" s="109">
        <f t="shared" si="10"/>
        <v>0</v>
      </c>
      <c r="V19" s="109">
        <f t="shared" si="10"/>
        <v>0</v>
      </c>
      <c r="W19" s="109">
        <f t="shared" si="10"/>
        <v>0</v>
      </c>
      <c r="X19" s="109">
        <f t="shared" si="10"/>
        <v>0</v>
      </c>
    </row>
    <row r="20" spans="1:24" s="16" customFormat="1" ht="13.5" customHeight="1">
      <c r="A20" s="95">
        <v>9</v>
      </c>
      <c r="B20" s="103"/>
      <c r="C20" s="15"/>
      <c r="D20" s="135">
        <f>IF(B20&lt;&gt;"",19,0)</f>
        <v>0</v>
      </c>
      <c r="E20" s="127">
        <f t="shared" si="9"/>
        <v>0</v>
      </c>
      <c r="F20" s="175">
        <f>IF(D20=0,0,D20*E20)</f>
        <v>0</v>
      </c>
      <c r="G20" s="234"/>
      <c r="H20" s="235"/>
      <c r="I20" s="235"/>
      <c r="J20" s="235"/>
      <c r="K20" s="235"/>
      <c r="L20" s="235"/>
      <c r="M20" s="235"/>
      <c r="N20" s="235"/>
      <c r="O20" s="236"/>
      <c r="P20" s="77">
        <f>IF(AND(F20&lt;&gt;"",F20&lt;&gt;"spesa tra i terzi"),F20-O20*D20,0)</f>
        <v>0</v>
      </c>
      <c r="Q20" s="109">
        <f t="shared" si="10"/>
        <v>0</v>
      </c>
      <c r="R20" s="109">
        <f t="shared" si="10"/>
        <v>0</v>
      </c>
      <c r="S20" s="109">
        <f t="shared" si="10"/>
        <v>0</v>
      </c>
      <c r="T20" s="109">
        <f t="shared" si="10"/>
        <v>0</v>
      </c>
      <c r="U20" s="109">
        <f t="shared" si="10"/>
        <v>0</v>
      </c>
      <c r="V20" s="109">
        <f t="shared" si="10"/>
        <v>0</v>
      </c>
      <c r="W20" s="109">
        <f t="shared" si="10"/>
        <v>0</v>
      </c>
      <c r="X20" s="109">
        <f t="shared" si="10"/>
        <v>0</v>
      </c>
    </row>
    <row r="21" spans="1:24" s="16" customFormat="1" ht="13.5" customHeight="1">
      <c r="A21" s="95">
        <v>10</v>
      </c>
      <c r="B21" s="103"/>
      <c r="C21" s="15"/>
      <c r="D21" s="135">
        <f>IF(B21&lt;&gt;"",19,0)</f>
        <v>0</v>
      </c>
      <c r="E21" s="127">
        <f t="shared" si="9"/>
        <v>0</v>
      </c>
      <c r="F21" s="175">
        <f>IF(D21=0,0,D21*E21)</f>
        <v>0</v>
      </c>
      <c r="G21" s="234"/>
      <c r="H21" s="235"/>
      <c r="I21" s="235"/>
      <c r="J21" s="235"/>
      <c r="K21" s="235"/>
      <c r="L21" s="235"/>
      <c r="M21" s="235"/>
      <c r="N21" s="235"/>
      <c r="O21" s="236"/>
      <c r="P21" s="77">
        <f t="shared" si="5"/>
        <v>0</v>
      </c>
      <c r="Q21" s="109">
        <f t="shared" si="6"/>
        <v>0</v>
      </c>
      <c r="R21" s="109">
        <f t="shared" si="6"/>
        <v>0</v>
      </c>
      <c r="S21" s="109">
        <f t="shared" si="6"/>
        <v>0</v>
      </c>
      <c r="T21" s="109">
        <f t="shared" si="6"/>
        <v>0</v>
      </c>
      <c r="U21" s="109">
        <f t="shared" si="6"/>
        <v>0</v>
      </c>
      <c r="V21" s="109">
        <f t="shared" si="6"/>
        <v>0</v>
      </c>
      <c r="W21" s="109">
        <f t="shared" si="7"/>
        <v>0</v>
      </c>
      <c r="X21" s="109">
        <f t="shared" si="8"/>
        <v>0</v>
      </c>
    </row>
    <row r="22" spans="1:24" s="44" customFormat="1" ht="10.5" customHeight="1">
      <c r="A22" s="32" t="s">
        <v>17</v>
      </c>
      <c r="B22" s="34"/>
      <c r="C22" s="96"/>
      <c r="D22" s="105"/>
      <c r="E22" s="129"/>
      <c r="F22" s="83">
        <f>IF(D22&lt;&gt;"",D22*E22,"")</f>
      </c>
      <c r="G22" s="182"/>
      <c r="H22" s="183"/>
      <c r="I22" s="183"/>
      <c r="J22" s="183"/>
      <c r="K22" s="183"/>
      <c r="L22" s="183"/>
      <c r="M22" s="183"/>
      <c r="N22" s="183"/>
      <c r="O22" s="83">
        <f>IF(D22&lt;&gt;"",D22*E22,"")</f>
      </c>
      <c r="P22" s="83">
        <f>IF(E22&lt;&gt;"",E22*F22,"")</f>
      </c>
      <c r="Q22" s="182"/>
      <c r="R22" s="183"/>
      <c r="S22" s="183"/>
      <c r="T22" s="183"/>
      <c r="U22" s="183"/>
      <c r="V22" s="183"/>
      <c r="W22" s="183"/>
      <c r="X22" s="183"/>
    </row>
    <row r="23" spans="1:24" s="16" customFormat="1" ht="12" customHeight="1">
      <c r="A23" s="95"/>
      <c r="B23" s="27" t="s">
        <v>12</v>
      </c>
      <c r="C23" s="76" t="s">
        <v>21</v>
      </c>
      <c r="D23" s="135">
        <f>IF(B12&lt;&gt;"",19,0)</f>
        <v>0</v>
      </c>
      <c r="E23" s="127">
        <f aca="true" t="shared" si="11" ref="E23:X23">SUM(E12:E21)</f>
        <v>0</v>
      </c>
      <c r="F23" s="176">
        <f t="shared" si="11"/>
        <v>0</v>
      </c>
      <c r="G23" s="127">
        <f>ROUNDDOWN(SUM(G12:G21),0)</f>
        <v>0</v>
      </c>
      <c r="H23" s="127">
        <f aca="true" t="shared" si="12" ref="H23:N23">ROUNDDOWN(SUM(H12:H21),0)</f>
        <v>0</v>
      </c>
      <c r="I23" s="127">
        <f t="shared" si="12"/>
        <v>0</v>
      </c>
      <c r="J23" s="127">
        <f t="shared" si="12"/>
        <v>0</v>
      </c>
      <c r="K23" s="127">
        <f t="shared" si="12"/>
        <v>0</v>
      </c>
      <c r="L23" s="127">
        <f t="shared" si="12"/>
        <v>0</v>
      </c>
      <c r="M23" s="127">
        <f t="shared" si="12"/>
        <v>0</v>
      </c>
      <c r="N23" s="127">
        <f t="shared" si="12"/>
        <v>0</v>
      </c>
      <c r="O23" s="204">
        <f t="shared" si="11"/>
        <v>0</v>
      </c>
      <c r="P23" s="134">
        <f t="shared" si="11"/>
        <v>0</v>
      </c>
      <c r="Q23" s="205">
        <f t="shared" si="11"/>
        <v>0</v>
      </c>
      <c r="R23" s="205">
        <f t="shared" si="11"/>
        <v>0</v>
      </c>
      <c r="S23" s="205">
        <f t="shared" si="11"/>
        <v>0</v>
      </c>
      <c r="T23" s="205">
        <f t="shared" si="11"/>
        <v>0</v>
      </c>
      <c r="U23" s="205">
        <f t="shared" si="11"/>
        <v>0</v>
      </c>
      <c r="V23" s="205">
        <f t="shared" si="11"/>
        <v>0</v>
      </c>
      <c r="W23" s="205">
        <f t="shared" si="11"/>
        <v>0</v>
      </c>
      <c r="X23" s="205">
        <f t="shared" si="11"/>
        <v>0</v>
      </c>
    </row>
    <row r="24" spans="1:24" s="16" customFormat="1" ht="6" customHeight="1">
      <c r="A24" s="78"/>
      <c r="C24" s="51"/>
      <c r="D24" s="85"/>
      <c r="E24" s="130"/>
      <c r="F24" s="106"/>
      <c r="G24" s="130"/>
      <c r="H24" s="130"/>
      <c r="I24" s="130"/>
      <c r="J24" s="130"/>
      <c r="K24" s="130"/>
      <c r="L24" s="130"/>
      <c r="M24" s="130"/>
      <c r="N24" s="130"/>
      <c r="O24" s="106"/>
      <c r="P24" s="106"/>
      <c r="Q24" s="130"/>
      <c r="R24" s="130"/>
      <c r="S24" s="130"/>
      <c r="T24" s="130"/>
      <c r="U24" s="130"/>
      <c r="V24" s="130"/>
      <c r="W24" s="130"/>
      <c r="X24" s="130"/>
    </row>
    <row r="25" spans="1:24" s="16" customFormat="1" ht="12" customHeight="1">
      <c r="A25" s="78"/>
      <c r="C25" s="34" t="s">
        <v>23</v>
      </c>
      <c r="D25" s="139"/>
      <c r="E25" s="127">
        <f>SUM(E7:E21)</f>
        <v>0</v>
      </c>
      <c r="F25" s="176">
        <f>SUM(F7:F21)</f>
        <v>0</v>
      </c>
      <c r="G25" s="127">
        <f aca="true" t="shared" si="13" ref="G25:N25">ROUNDDOWN(SUM(G7:G21)*G26,0)</f>
        <v>0</v>
      </c>
      <c r="H25" s="127">
        <f t="shared" si="13"/>
        <v>0</v>
      </c>
      <c r="I25" s="127">
        <f t="shared" si="13"/>
        <v>0</v>
      </c>
      <c r="J25" s="127">
        <f t="shared" si="13"/>
        <v>0</v>
      </c>
      <c r="K25" s="127">
        <f t="shared" si="13"/>
        <v>0</v>
      </c>
      <c r="L25" s="127">
        <f t="shared" si="13"/>
        <v>0</v>
      </c>
      <c r="M25" s="127">
        <f t="shared" si="13"/>
        <v>0</v>
      </c>
      <c r="N25" s="127">
        <f t="shared" si="13"/>
        <v>0</v>
      </c>
      <c r="O25" s="204">
        <f>SUM(O6:O21)</f>
        <v>0</v>
      </c>
      <c r="P25" s="134">
        <f>SUM(P6:P21)</f>
        <v>0</v>
      </c>
      <c r="Q25" s="205">
        <f aca="true" t="shared" si="14" ref="Q25:X25">SUM(Q7:Q21)</f>
        <v>0</v>
      </c>
      <c r="R25" s="205">
        <f t="shared" si="14"/>
        <v>0</v>
      </c>
      <c r="S25" s="205">
        <f t="shared" si="14"/>
        <v>0</v>
      </c>
      <c r="T25" s="205">
        <f t="shared" si="14"/>
        <v>0</v>
      </c>
      <c r="U25" s="205">
        <f t="shared" si="14"/>
        <v>0</v>
      </c>
      <c r="V25" s="205">
        <f t="shared" si="14"/>
        <v>0</v>
      </c>
      <c r="W25" s="205">
        <f t="shared" si="14"/>
        <v>0</v>
      </c>
      <c r="X25" s="205">
        <f t="shared" si="14"/>
        <v>0</v>
      </c>
    </row>
    <row r="26" spans="1:24" s="101" customFormat="1" ht="8.25" customHeight="1">
      <c r="A26" s="78"/>
      <c r="C26" s="81"/>
      <c r="D26" s="84"/>
      <c r="E26" s="129"/>
      <c r="F26" s="150"/>
      <c r="G26" s="232">
        <v>1</v>
      </c>
      <c r="H26" s="232">
        <v>1</v>
      </c>
      <c r="I26" s="232">
        <v>1</v>
      </c>
      <c r="J26" s="232">
        <v>1</v>
      </c>
      <c r="K26" s="232">
        <v>1</v>
      </c>
      <c r="L26" s="232">
        <v>1</v>
      </c>
      <c r="M26" s="232">
        <v>1</v>
      </c>
      <c r="N26" s="232">
        <v>1</v>
      </c>
      <c r="O26" s="150"/>
      <c r="P26" s="150"/>
      <c r="Q26" s="159"/>
      <c r="R26" s="16"/>
      <c r="S26" s="16"/>
      <c r="T26" s="16"/>
      <c r="U26" s="16"/>
      <c r="V26" s="16"/>
      <c r="W26" s="16"/>
      <c r="X26" s="16"/>
    </row>
    <row r="27" spans="1:24" s="79" customFormat="1" ht="20.25" customHeight="1">
      <c r="A27" s="78"/>
      <c r="B27" s="267" t="s">
        <v>49</v>
      </c>
      <c r="C27" s="267"/>
      <c r="D27" s="69"/>
      <c r="E27" s="129"/>
      <c r="F27" s="83"/>
      <c r="G27" s="159"/>
      <c r="H27" s="16"/>
      <c r="I27" s="16"/>
      <c r="J27" s="16"/>
      <c r="K27" s="16"/>
      <c r="L27" s="16"/>
      <c r="M27" s="16"/>
      <c r="N27" s="16"/>
      <c r="O27" s="83"/>
      <c r="P27" s="27"/>
      <c r="Q27" s="159"/>
      <c r="R27" s="16"/>
      <c r="S27" s="16"/>
      <c r="T27" s="16"/>
      <c r="U27" s="16"/>
      <c r="V27" s="16"/>
      <c r="W27" s="16"/>
      <c r="X27" s="16"/>
    </row>
    <row r="28" spans="1:24" s="16" customFormat="1" ht="12" customHeight="1">
      <c r="A28" s="94"/>
      <c r="B28" s="111" t="s">
        <v>39</v>
      </c>
      <c r="C28" s="110"/>
      <c r="D28" s="268" t="s">
        <v>38</v>
      </c>
      <c r="E28" s="269"/>
      <c r="F28" s="270"/>
      <c r="G28" s="168"/>
      <c r="H28" s="169"/>
      <c r="I28" s="169"/>
      <c r="J28" s="265" t="s">
        <v>108</v>
      </c>
      <c r="K28" s="265"/>
      <c r="L28" s="169"/>
      <c r="M28" s="169"/>
      <c r="N28" s="171"/>
      <c r="O28" s="271" t="s">
        <v>107</v>
      </c>
      <c r="P28" s="271" t="s">
        <v>44</v>
      </c>
      <c r="Q28" s="168"/>
      <c r="R28" s="169"/>
      <c r="S28" s="169"/>
      <c r="T28" s="265" t="s">
        <v>109</v>
      </c>
      <c r="U28" s="265"/>
      <c r="V28" s="169"/>
      <c r="W28" s="169"/>
      <c r="X28" s="171"/>
    </row>
    <row r="29" spans="1:24" s="16" customFormat="1" ht="20.25" customHeight="1">
      <c r="A29" s="82" t="s">
        <v>33</v>
      </c>
      <c r="B29" s="24" t="s">
        <v>2</v>
      </c>
      <c r="C29" s="33" t="s">
        <v>70</v>
      </c>
      <c r="D29" s="25" t="s">
        <v>28</v>
      </c>
      <c r="E29" s="122" t="s">
        <v>0</v>
      </c>
      <c r="F29" s="26" t="s">
        <v>1</v>
      </c>
      <c r="G29" s="172" t="str">
        <f>"1 
"&amp;fasi!D$5</f>
        <v>1 
</v>
      </c>
      <c r="H29" s="172" t="str">
        <f>"2 
"&amp;fasi!E$5</f>
        <v>2 
</v>
      </c>
      <c r="I29" s="172" t="str">
        <f>"3 
"&amp;fasi!F$5</f>
        <v>3 
</v>
      </c>
      <c r="J29" s="172" t="str">
        <f>"4 
"&amp;fasi!G$5</f>
        <v>4 
?</v>
      </c>
      <c r="K29" s="172" t="str">
        <f>"5 
"&amp;fasi!H$5</f>
        <v>5 
?</v>
      </c>
      <c r="L29" s="172" t="str">
        <f>" 6 
"&amp;fasi!I$5</f>
        <v> 6 
?</v>
      </c>
      <c r="M29" s="172" t="str">
        <f>"7
"&amp;fasi!J$5</f>
        <v>7
?</v>
      </c>
      <c r="N29" s="172" t="str">
        <f>" 8 
"&amp;fasi!K$5</f>
        <v> 8 
?</v>
      </c>
      <c r="O29" s="272"/>
      <c r="P29" s="272"/>
      <c r="Q29" s="172" t="str">
        <f>G29</f>
        <v>1 
</v>
      </c>
      <c r="R29" s="172" t="str">
        <f aca="true" t="shared" si="15" ref="R29:X29">H29</f>
        <v>2 
</v>
      </c>
      <c r="S29" s="172" t="str">
        <f t="shared" si="15"/>
        <v>3 
</v>
      </c>
      <c r="T29" s="172" t="str">
        <f t="shared" si="15"/>
        <v>4 
?</v>
      </c>
      <c r="U29" s="172" t="str">
        <f t="shared" si="15"/>
        <v>5 
?</v>
      </c>
      <c r="V29" s="172" t="str">
        <f t="shared" si="15"/>
        <v> 6 
?</v>
      </c>
      <c r="W29" s="172" t="str">
        <f t="shared" si="15"/>
        <v>7
?</v>
      </c>
      <c r="X29" s="172" t="str">
        <f t="shared" si="15"/>
        <v> 8 
?</v>
      </c>
    </row>
    <row r="30" spans="1:24" s="16" customFormat="1" ht="15" customHeight="1">
      <c r="A30" s="95">
        <v>1</v>
      </c>
      <c r="B30" s="103"/>
      <c r="C30" s="15"/>
      <c r="D30" s="135">
        <f>IF(B30&lt;&gt;"",15,0)</f>
        <v>0</v>
      </c>
      <c r="E30" s="127">
        <f aca="true" t="shared" si="16" ref="E30:E38">ROUNDDOWN(SUM(G30:N30),0)</f>
        <v>0</v>
      </c>
      <c r="F30" s="104">
        <f aca="true" t="shared" si="17" ref="F30:F36">IF(D30=0,0,D30*E30)</f>
        <v>0</v>
      </c>
      <c r="G30" s="234"/>
      <c r="H30" s="234"/>
      <c r="I30" s="234"/>
      <c r="J30" s="234"/>
      <c r="K30" s="234"/>
      <c r="L30" s="234"/>
      <c r="M30" s="234"/>
      <c r="N30" s="234"/>
      <c r="O30" s="236">
        <v>0</v>
      </c>
      <c r="P30" s="77">
        <f aca="true" t="shared" si="18" ref="P30:P36">IF(AND(F30&lt;&gt;"",F30&lt;&gt;"spesa tra i terzi"),F30-O30*D30,0)</f>
        <v>0</v>
      </c>
      <c r="Q30" s="109">
        <f aca="true" t="shared" si="19" ref="Q30:Q36">IF($O30="",0,IF(G30="",0,$O30*G30/$E30))</f>
        <v>0</v>
      </c>
      <c r="R30" s="109">
        <f aca="true" t="shared" si="20" ref="R30:R36">IF($O30="",0,IF(H30="",0,$O30*H30/$E30))</f>
        <v>0</v>
      </c>
      <c r="S30" s="109">
        <f aca="true" t="shared" si="21" ref="S30:S36">IF($O30="",0,IF(I30="",0,$O30*I30/$E30))</f>
        <v>0</v>
      </c>
      <c r="T30" s="109">
        <f aca="true" t="shared" si="22" ref="T30:T36">IF($O30="",0,IF(J30="",0,$O30*J30/$E30))</f>
        <v>0</v>
      </c>
      <c r="U30" s="109">
        <f aca="true" t="shared" si="23" ref="U30:U36">IF($O30="",0,IF(K30="",0,$O30*K30/$E30))</f>
        <v>0</v>
      </c>
      <c r="V30" s="109">
        <f aca="true" t="shared" si="24" ref="V30:V36">IF($O30="",0,IF(L30="",0,$O30*L30/$E30))</f>
        <v>0</v>
      </c>
      <c r="W30" s="109">
        <f aca="true" t="shared" si="25" ref="W30:W36">IF($O30="",0,IF(M30="",0,$O30*M30/$E30))</f>
        <v>0</v>
      </c>
      <c r="X30" s="109">
        <f aca="true" t="shared" si="26" ref="X30:X36">IF($O30="",0,IF(N30="",0,$O30*N30/$E30))</f>
        <v>0</v>
      </c>
    </row>
    <row r="31" spans="1:24" s="16" customFormat="1" ht="13.5" customHeight="1">
      <c r="A31" s="32">
        <v>2</v>
      </c>
      <c r="B31" s="103"/>
      <c r="C31" s="15"/>
      <c r="D31" s="135">
        <f aca="true" t="shared" si="27" ref="D31:D36">IF(B31&lt;&gt;"",15,0)</f>
        <v>0</v>
      </c>
      <c r="E31" s="127">
        <f t="shared" si="16"/>
        <v>0</v>
      </c>
      <c r="F31" s="104">
        <f t="shared" si="17"/>
        <v>0</v>
      </c>
      <c r="G31" s="234"/>
      <c r="H31" s="234"/>
      <c r="I31" s="234"/>
      <c r="J31" s="234"/>
      <c r="K31" s="234"/>
      <c r="L31" s="234"/>
      <c r="M31" s="234"/>
      <c r="N31" s="234"/>
      <c r="O31" s="236"/>
      <c r="P31" s="77">
        <f t="shared" si="18"/>
        <v>0</v>
      </c>
      <c r="Q31" s="109">
        <f t="shared" si="19"/>
        <v>0</v>
      </c>
      <c r="R31" s="109">
        <f t="shared" si="20"/>
        <v>0</v>
      </c>
      <c r="S31" s="109">
        <f t="shared" si="21"/>
        <v>0</v>
      </c>
      <c r="T31" s="109">
        <f t="shared" si="22"/>
        <v>0</v>
      </c>
      <c r="U31" s="109">
        <f t="shared" si="23"/>
        <v>0</v>
      </c>
      <c r="V31" s="109">
        <f t="shared" si="24"/>
        <v>0</v>
      </c>
      <c r="W31" s="109">
        <f t="shared" si="25"/>
        <v>0</v>
      </c>
      <c r="X31" s="109">
        <f t="shared" si="26"/>
        <v>0</v>
      </c>
    </row>
    <row r="32" spans="1:24" s="16" customFormat="1" ht="13.5" customHeight="1">
      <c r="A32" s="95">
        <v>3</v>
      </c>
      <c r="B32" s="103"/>
      <c r="C32" s="15"/>
      <c r="D32" s="135">
        <f t="shared" si="27"/>
        <v>0</v>
      </c>
      <c r="E32" s="127">
        <f t="shared" si="16"/>
        <v>0</v>
      </c>
      <c r="F32" s="104">
        <f t="shared" si="17"/>
        <v>0</v>
      </c>
      <c r="G32" s="234"/>
      <c r="H32" s="234"/>
      <c r="I32" s="234"/>
      <c r="J32" s="234"/>
      <c r="K32" s="234"/>
      <c r="L32" s="234"/>
      <c r="M32" s="234"/>
      <c r="N32" s="234"/>
      <c r="O32" s="236"/>
      <c r="P32" s="77">
        <f t="shared" si="18"/>
        <v>0</v>
      </c>
      <c r="Q32" s="109">
        <f t="shared" si="19"/>
        <v>0</v>
      </c>
      <c r="R32" s="109">
        <f t="shared" si="20"/>
        <v>0</v>
      </c>
      <c r="S32" s="109">
        <f t="shared" si="21"/>
        <v>0</v>
      </c>
      <c r="T32" s="109">
        <f t="shared" si="22"/>
        <v>0</v>
      </c>
      <c r="U32" s="109">
        <f t="shared" si="23"/>
        <v>0</v>
      </c>
      <c r="V32" s="109">
        <f t="shared" si="24"/>
        <v>0</v>
      </c>
      <c r="W32" s="109">
        <f t="shared" si="25"/>
        <v>0</v>
      </c>
      <c r="X32" s="109">
        <f t="shared" si="26"/>
        <v>0</v>
      </c>
    </row>
    <row r="33" spans="1:24" s="16" customFormat="1" ht="13.5" customHeight="1">
      <c r="A33" s="32">
        <v>4</v>
      </c>
      <c r="B33" s="103"/>
      <c r="C33" s="15"/>
      <c r="D33" s="135">
        <f t="shared" si="27"/>
        <v>0</v>
      </c>
      <c r="E33" s="127">
        <f t="shared" si="16"/>
        <v>0</v>
      </c>
      <c r="F33" s="104">
        <f t="shared" si="17"/>
        <v>0</v>
      </c>
      <c r="G33" s="234"/>
      <c r="H33" s="234"/>
      <c r="I33" s="234"/>
      <c r="J33" s="234"/>
      <c r="K33" s="234"/>
      <c r="L33" s="234"/>
      <c r="M33" s="234"/>
      <c r="N33" s="234"/>
      <c r="O33" s="236"/>
      <c r="P33" s="77">
        <f t="shared" si="18"/>
        <v>0</v>
      </c>
      <c r="Q33" s="109">
        <f t="shared" si="19"/>
        <v>0</v>
      </c>
      <c r="R33" s="109">
        <f t="shared" si="20"/>
        <v>0</v>
      </c>
      <c r="S33" s="109">
        <f t="shared" si="21"/>
        <v>0</v>
      </c>
      <c r="T33" s="109">
        <f t="shared" si="22"/>
        <v>0</v>
      </c>
      <c r="U33" s="109">
        <f t="shared" si="23"/>
        <v>0</v>
      </c>
      <c r="V33" s="109">
        <f t="shared" si="24"/>
        <v>0</v>
      </c>
      <c r="W33" s="109">
        <f t="shared" si="25"/>
        <v>0</v>
      </c>
      <c r="X33" s="109">
        <f t="shared" si="26"/>
        <v>0</v>
      </c>
    </row>
    <row r="34" spans="1:24" s="16" customFormat="1" ht="13.5" customHeight="1">
      <c r="A34" s="95">
        <v>5</v>
      </c>
      <c r="B34" s="103"/>
      <c r="C34" s="15"/>
      <c r="D34" s="135">
        <f t="shared" si="27"/>
        <v>0</v>
      </c>
      <c r="E34" s="127">
        <f t="shared" si="16"/>
        <v>0</v>
      </c>
      <c r="F34" s="104">
        <f t="shared" si="17"/>
        <v>0</v>
      </c>
      <c r="G34" s="234"/>
      <c r="H34" s="234"/>
      <c r="I34" s="234"/>
      <c r="J34" s="234"/>
      <c r="K34" s="234"/>
      <c r="L34" s="234"/>
      <c r="M34" s="234"/>
      <c r="N34" s="234"/>
      <c r="O34" s="236"/>
      <c r="P34" s="77">
        <f t="shared" si="18"/>
        <v>0</v>
      </c>
      <c r="Q34" s="109">
        <f t="shared" si="19"/>
        <v>0</v>
      </c>
      <c r="R34" s="109">
        <f t="shared" si="20"/>
        <v>0</v>
      </c>
      <c r="S34" s="109">
        <f t="shared" si="21"/>
        <v>0</v>
      </c>
      <c r="T34" s="109">
        <f t="shared" si="22"/>
        <v>0</v>
      </c>
      <c r="U34" s="109">
        <f t="shared" si="23"/>
        <v>0</v>
      </c>
      <c r="V34" s="109">
        <f t="shared" si="24"/>
        <v>0</v>
      </c>
      <c r="W34" s="109">
        <f t="shared" si="25"/>
        <v>0</v>
      </c>
      <c r="X34" s="109">
        <f t="shared" si="26"/>
        <v>0</v>
      </c>
    </row>
    <row r="35" spans="1:24" s="16" customFormat="1" ht="13.5" customHeight="1">
      <c r="A35" s="32">
        <v>6</v>
      </c>
      <c r="B35" s="103"/>
      <c r="C35" s="15"/>
      <c r="D35" s="135">
        <f t="shared" si="27"/>
        <v>0</v>
      </c>
      <c r="E35" s="127">
        <f t="shared" si="16"/>
        <v>0</v>
      </c>
      <c r="F35" s="104">
        <f t="shared" si="17"/>
        <v>0</v>
      </c>
      <c r="G35" s="234"/>
      <c r="H35" s="234"/>
      <c r="I35" s="234"/>
      <c r="J35" s="234"/>
      <c r="K35" s="234"/>
      <c r="L35" s="234"/>
      <c r="M35" s="234"/>
      <c r="N35" s="234"/>
      <c r="O35" s="236"/>
      <c r="P35" s="77">
        <f t="shared" si="18"/>
        <v>0</v>
      </c>
      <c r="Q35" s="109">
        <f t="shared" si="19"/>
        <v>0</v>
      </c>
      <c r="R35" s="109">
        <f t="shared" si="20"/>
        <v>0</v>
      </c>
      <c r="S35" s="109">
        <f t="shared" si="21"/>
        <v>0</v>
      </c>
      <c r="T35" s="109">
        <f t="shared" si="22"/>
        <v>0</v>
      </c>
      <c r="U35" s="109">
        <f t="shared" si="23"/>
        <v>0</v>
      </c>
      <c r="V35" s="109">
        <f t="shared" si="24"/>
        <v>0</v>
      </c>
      <c r="W35" s="109">
        <f t="shared" si="25"/>
        <v>0</v>
      </c>
      <c r="X35" s="109">
        <f t="shared" si="26"/>
        <v>0</v>
      </c>
    </row>
    <row r="36" spans="1:24" s="16" customFormat="1" ht="13.5" customHeight="1">
      <c r="A36" s="95">
        <v>7</v>
      </c>
      <c r="B36" s="103"/>
      <c r="C36" s="15"/>
      <c r="D36" s="135">
        <f t="shared" si="27"/>
        <v>0</v>
      </c>
      <c r="E36" s="127">
        <f t="shared" si="16"/>
        <v>0</v>
      </c>
      <c r="F36" s="104">
        <f t="shared" si="17"/>
        <v>0</v>
      </c>
      <c r="G36" s="234"/>
      <c r="H36" s="234"/>
      <c r="I36" s="234"/>
      <c r="J36" s="234"/>
      <c r="K36" s="234"/>
      <c r="L36" s="234"/>
      <c r="M36" s="234"/>
      <c r="N36" s="234"/>
      <c r="O36" s="236"/>
      <c r="P36" s="77">
        <f t="shared" si="18"/>
        <v>0</v>
      </c>
      <c r="Q36" s="109">
        <f t="shared" si="19"/>
        <v>0</v>
      </c>
      <c r="R36" s="109">
        <f t="shared" si="20"/>
        <v>0</v>
      </c>
      <c r="S36" s="109">
        <f t="shared" si="21"/>
        <v>0</v>
      </c>
      <c r="T36" s="109">
        <f t="shared" si="22"/>
        <v>0</v>
      </c>
      <c r="U36" s="109">
        <f t="shared" si="23"/>
        <v>0</v>
      </c>
      <c r="V36" s="109">
        <f t="shared" si="24"/>
        <v>0</v>
      </c>
      <c r="W36" s="109">
        <f t="shared" si="25"/>
        <v>0</v>
      </c>
      <c r="X36" s="109">
        <f t="shared" si="26"/>
        <v>0</v>
      </c>
    </row>
    <row r="37" spans="1:24" s="16" customFormat="1" ht="13.5" customHeight="1">
      <c r="A37" s="32">
        <v>8</v>
      </c>
      <c r="B37" s="103"/>
      <c r="C37" s="15"/>
      <c r="D37" s="135">
        <f>IF(B37&lt;&gt;"",15,0)</f>
        <v>0</v>
      </c>
      <c r="E37" s="127">
        <f t="shared" si="16"/>
        <v>0</v>
      </c>
      <c r="F37" s="104">
        <f>IF(D37=0,0,D37*E37)</f>
        <v>0</v>
      </c>
      <c r="G37" s="234"/>
      <c r="H37" s="234"/>
      <c r="I37" s="234"/>
      <c r="J37" s="234"/>
      <c r="K37" s="234"/>
      <c r="L37" s="234"/>
      <c r="M37" s="234"/>
      <c r="N37" s="234"/>
      <c r="O37" s="236"/>
      <c r="P37" s="77">
        <f>IF(AND(F37&lt;&gt;"",F37&lt;&gt;"spesa tra i terzi"),F37-O37*D37,0)</f>
        <v>0</v>
      </c>
      <c r="Q37" s="109">
        <f aca="true" t="shared" si="28" ref="Q37:X38">IF($O37="",0,IF(G37="",0,$O37*G37/$E37))</f>
        <v>0</v>
      </c>
      <c r="R37" s="109">
        <f t="shared" si="28"/>
        <v>0</v>
      </c>
      <c r="S37" s="109">
        <f t="shared" si="28"/>
        <v>0</v>
      </c>
      <c r="T37" s="109">
        <f t="shared" si="28"/>
        <v>0</v>
      </c>
      <c r="U37" s="109">
        <f t="shared" si="28"/>
        <v>0</v>
      </c>
      <c r="V37" s="109">
        <f t="shared" si="28"/>
        <v>0</v>
      </c>
      <c r="W37" s="109">
        <f t="shared" si="28"/>
        <v>0</v>
      </c>
      <c r="X37" s="109">
        <f t="shared" si="28"/>
        <v>0</v>
      </c>
    </row>
    <row r="38" spans="1:24" s="16" customFormat="1" ht="13.5" customHeight="1">
      <c r="A38" s="95">
        <v>9</v>
      </c>
      <c r="B38" s="103"/>
      <c r="C38" s="15"/>
      <c r="D38" s="135">
        <f>IF(B38&lt;&gt;"",15,0)</f>
        <v>0</v>
      </c>
      <c r="E38" s="127">
        <f t="shared" si="16"/>
        <v>0</v>
      </c>
      <c r="F38" s="104">
        <f>IF(D38=0,0,D38*E38)</f>
        <v>0</v>
      </c>
      <c r="G38" s="234"/>
      <c r="H38" s="234"/>
      <c r="I38" s="234"/>
      <c r="J38" s="234"/>
      <c r="K38" s="234"/>
      <c r="L38" s="234"/>
      <c r="M38" s="234"/>
      <c r="N38" s="234"/>
      <c r="O38" s="236"/>
      <c r="P38" s="77">
        <f>IF(AND(F38&lt;&gt;"",F38&lt;&gt;"spesa tra i terzi"),F38-O38*D38,0)</f>
        <v>0</v>
      </c>
      <c r="Q38" s="109">
        <f t="shared" si="28"/>
        <v>0</v>
      </c>
      <c r="R38" s="109">
        <f t="shared" si="28"/>
        <v>0</v>
      </c>
      <c r="S38" s="109">
        <f t="shared" si="28"/>
        <v>0</v>
      </c>
      <c r="T38" s="109">
        <f t="shared" si="28"/>
        <v>0</v>
      </c>
      <c r="U38" s="109">
        <f t="shared" si="28"/>
        <v>0</v>
      </c>
      <c r="V38" s="109">
        <f t="shared" si="28"/>
        <v>0</v>
      </c>
      <c r="W38" s="109">
        <f t="shared" si="28"/>
        <v>0</v>
      </c>
      <c r="X38" s="109">
        <f t="shared" si="28"/>
        <v>0</v>
      </c>
    </row>
    <row r="39" spans="1:24" s="79" customFormat="1" ht="10.5">
      <c r="A39" s="32" t="s">
        <v>17</v>
      </c>
      <c r="C39" s="107"/>
      <c r="D39" s="105"/>
      <c r="E39" s="129"/>
      <c r="F39" s="83">
        <f>IF(D39&lt;&gt;"",D39*E39,"")</f>
      </c>
      <c r="G39" s="159"/>
      <c r="H39" s="16"/>
      <c r="I39" s="16"/>
      <c r="J39" s="16"/>
      <c r="K39" s="16"/>
      <c r="L39" s="16"/>
      <c r="M39" s="16"/>
      <c r="N39" s="16"/>
      <c r="O39" s="83">
        <f>IF(D39&lt;&gt;"",D39*E39,"")</f>
      </c>
      <c r="P39" s="83">
        <f>IF(E39&lt;&gt;"",E39*F39,"")</f>
      </c>
      <c r="Q39" s="159"/>
      <c r="R39" s="16"/>
      <c r="S39" s="16"/>
      <c r="T39" s="16"/>
      <c r="U39" s="16"/>
      <c r="V39" s="16"/>
      <c r="W39" s="16"/>
      <c r="X39" s="16"/>
    </row>
    <row r="40" spans="1:24" s="16" customFormat="1" ht="12" customHeight="1">
      <c r="A40" s="95"/>
      <c r="B40" s="27" t="s">
        <v>12</v>
      </c>
      <c r="C40" s="76" t="s">
        <v>22</v>
      </c>
      <c r="D40" s="135">
        <f>IF(B30&lt;&gt;"",15,0)</f>
        <v>0</v>
      </c>
      <c r="E40" s="127">
        <f>SUM(E30:E38)</f>
        <v>0</v>
      </c>
      <c r="F40" s="134">
        <f>SUM(F30:F38)</f>
        <v>0</v>
      </c>
      <c r="G40" s="127">
        <f aca="true" t="shared" si="29" ref="G40:N40">ROUNDDOWN(SUM(G30:G38)*G41,0)</f>
        <v>0</v>
      </c>
      <c r="H40" s="127">
        <f t="shared" si="29"/>
        <v>0</v>
      </c>
      <c r="I40" s="127">
        <f t="shared" si="29"/>
        <v>0</v>
      </c>
      <c r="J40" s="127">
        <f t="shared" si="29"/>
        <v>0</v>
      </c>
      <c r="K40" s="127">
        <f t="shared" si="29"/>
        <v>0</v>
      </c>
      <c r="L40" s="127">
        <f t="shared" si="29"/>
        <v>0</v>
      </c>
      <c r="M40" s="127">
        <f t="shared" si="29"/>
        <v>0</v>
      </c>
      <c r="N40" s="127">
        <f t="shared" si="29"/>
        <v>0</v>
      </c>
      <c r="O40" s="204">
        <f aca="true" t="shared" si="30" ref="O40:X40">SUM(O30:O38)</f>
        <v>0</v>
      </c>
      <c r="P40" s="134">
        <f t="shared" si="30"/>
        <v>0</v>
      </c>
      <c r="Q40" s="205">
        <f t="shared" si="30"/>
        <v>0</v>
      </c>
      <c r="R40" s="205">
        <f t="shared" si="30"/>
        <v>0</v>
      </c>
      <c r="S40" s="205">
        <f t="shared" si="30"/>
        <v>0</v>
      </c>
      <c r="T40" s="205">
        <f t="shared" si="30"/>
        <v>0</v>
      </c>
      <c r="U40" s="205">
        <f t="shared" si="30"/>
        <v>0</v>
      </c>
      <c r="V40" s="205">
        <f t="shared" si="30"/>
        <v>0</v>
      </c>
      <c r="W40" s="205">
        <f t="shared" si="30"/>
        <v>0</v>
      </c>
      <c r="X40" s="205">
        <f t="shared" si="30"/>
        <v>0</v>
      </c>
    </row>
    <row r="41" spans="1:17" s="16" customFormat="1" ht="10.5">
      <c r="A41" s="95"/>
      <c r="B41" s="16" t="s">
        <v>106</v>
      </c>
      <c r="C41" s="195"/>
      <c r="D41" s="85"/>
      <c r="E41" s="130"/>
      <c r="F41" s="106"/>
      <c r="G41" s="232">
        <v>1</v>
      </c>
      <c r="H41" s="232">
        <v>1</v>
      </c>
      <c r="I41" s="232">
        <v>1</v>
      </c>
      <c r="J41" s="232">
        <v>1</v>
      </c>
      <c r="K41" s="232">
        <v>1</v>
      </c>
      <c r="L41" s="232">
        <v>1</v>
      </c>
      <c r="M41" s="232">
        <v>1</v>
      </c>
      <c r="N41" s="232">
        <v>1</v>
      </c>
      <c r="O41" s="106"/>
      <c r="P41" s="106"/>
      <c r="Q41" s="159"/>
    </row>
  </sheetData>
  <sheetProtection password="CC02" sheet="1" objects="1" scenarios="1" formatColumns="0" formatRows="0"/>
  <mergeCells count="17">
    <mergeCell ref="T6:U6"/>
    <mergeCell ref="T10:U10"/>
    <mergeCell ref="T28:U28"/>
    <mergeCell ref="P6:P7"/>
    <mergeCell ref="O6:O7"/>
    <mergeCell ref="O10:O11"/>
    <mergeCell ref="P10:P11"/>
    <mergeCell ref="O28:O29"/>
    <mergeCell ref="P28:P29"/>
    <mergeCell ref="J6:K6"/>
    <mergeCell ref="J28:K28"/>
    <mergeCell ref="J10:K10"/>
    <mergeCell ref="B4:C4"/>
    <mergeCell ref="B27:C27"/>
    <mergeCell ref="D6:F6"/>
    <mergeCell ref="D10:F10"/>
    <mergeCell ref="D28:F28"/>
  </mergeCells>
  <dataValidations count="1">
    <dataValidation type="list" allowBlank="1" showInputMessage="1" showErrorMessage="1" prompt="scegliere tra:&#10;euro 20,00 impiegato&#10;euro 21,00 quadro&#10;euro 32,00 dirigente&#10;oppure spesa tra i terzi" sqref="D8">
      <formula1>tariffe</formula1>
    </dataValidation>
  </dataValidations>
  <printOptions/>
  <pageMargins left="0.2362204724409449" right="0" top="0.3937007874015748" bottom="0.1968503937007874" header="0.31496062992125984" footer="0.11811023622047245"/>
  <pageSetup horizontalDpi="300" verticalDpi="300" orientation="landscape" paperSize="9" r:id="rId1"/>
  <headerFooter alignWithMargins="0">
    <oddFooter>&amp;R&amp;"Verdana,Normale"&amp;7&amp;P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3">
    <tabColor theme="7" tint="-0.24997000396251678"/>
  </sheetPr>
  <dimension ref="A1:X8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2.140625" style="19" customWidth="1"/>
    <col min="2" max="2" width="19.00390625" style="16" customWidth="1"/>
    <col min="3" max="3" width="10.57421875" style="16" customWidth="1"/>
    <col min="4" max="4" width="7.00390625" style="16" customWidth="1"/>
    <col min="5" max="5" width="11.28125" style="16" customWidth="1"/>
    <col min="6" max="6" width="9.8515625" style="159" customWidth="1"/>
    <col min="7" max="7" width="9.140625" style="16" customWidth="1"/>
    <col min="8" max="8" width="9.421875" style="16" customWidth="1"/>
    <col min="9" max="13" width="9.140625" style="16" customWidth="1"/>
    <col min="14" max="15" width="10.57421875" style="16" customWidth="1"/>
    <col min="16" max="16" width="9.7109375" style="159" hidden="1" customWidth="1"/>
    <col min="17" max="17" width="9.140625" style="16" hidden="1" customWidth="1"/>
    <col min="18" max="18" width="9.421875" style="16" hidden="1" customWidth="1"/>
    <col min="19" max="23" width="9.140625" style="16" hidden="1" customWidth="1"/>
    <col min="24" max="24" width="3.8515625" style="101" customWidth="1"/>
    <col min="25" max="16384" width="9.140625" style="16" customWidth="1"/>
  </cols>
  <sheetData>
    <row r="1" spans="1:24" ht="17.25" customHeight="1">
      <c r="A1" s="16"/>
      <c r="B1" s="52" t="s">
        <v>25</v>
      </c>
      <c r="C1" s="52"/>
      <c r="D1" s="52"/>
      <c r="N1" s="72"/>
      <c r="O1" s="38" t="s">
        <v>10</v>
      </c>
      <c r="X1" s="97"/>
    </row>
    <row r="2" spans="1:24" ht="17.25" customHeight="1">
      <c r="A2" s="16"/>
      <c r="B2" s="37"/>
      <c r="C2" s="37"/>
      <c r="D2" s="37"/>
      <c r="E2" s="201"/>
      <c r="F2" s="160"/>
      <c r="N2" s="72"/>
      <c r="O2" s="39" t="s">
        <v>93</v>
      </c>
      <c r="P2" s="160"/>
      <c r="X2" s="54"/>
    </row>
    <row r="3" spans="2:24" ht="16.5" customHeight="1">
      <c r="B3" s="29" t="s">
        <v>110</v>
      </c>
      <c r="C3" s="29"/>
      <c r="D3" s="29"/>
      <c r="F3" s="161"/>
      <c r="N3" s="118"/>
      <c r="O3" s="121"/>
      <c r="P3" s="161" t="s">
        <v>104</v>
      </c>
      <c r="X3" s="157"/>
    </row>
    <row r="4" spans="2:24" ht="6" customHeight="1">
      <c r="B4" s="70"/>
      <c r="C4" s="70"/>
      <c r="D4" s="70"/>
      <c r="N4" s="118"/>
      <c r="O4" s="121"/>
      <c r="X4" s="98"/>
    </row>
    <row r="5" spans="2:24" ht="9.75" customHeight="1">
      <c r="B5" s="273" t="s">
        <v>116</v>
      </c>
      <c r="C5" s="274"/>
      <c r="D5" s="275" t="s">
        <v>24</v>
      </c>
      <c r="E5" s="271" t="s">
        <v>46</v>
      </c>
      <c r="F5" s="168"/>
      <c r="G5" s="169"/>
      <c r="H5" s="169"/>
      <c r="I5" s="170" t="s">
        <v>73</v>
      </c>
      <c r="J5" s="169"/>
      <c r="K5" s="169"/>
      <c r="L5" s="169"/>
      <c r="M5" s="171"/>
      <c r="N5" s="271" t="s">
        <v>42</v>
      </c>
      <c r="O5" s="271" t="s">
        <v>44</v>
      </c>
      <c r="P5" s="168"/>
      <c r="Q5" s="169"/>
      <c r="R5" s="169"/>
      <c r="S5" s="170" t="s">
        <v>78</v>
      </c>
      <c r="T5" s="169"/>
      <c r="U5" s="169"/>
      <c r="V5" s="169"/>
      <c r="W5" s="171"/>
      <c r="X5" s="98"/>
    </row>
    <row r="6" spans="2:24" ht="30" customHeight="1">
      <c r="B6" s="273"/>
      <c r="C6" s="274"/>
      <c r="D6" s="276"/>
      <c r="E6" s="272"/>
      <c r="F6" s="172" t="str">
        <f>"1 
"&amp;fasi!D$5</f>
        <v>1 
</v>
      </c>
      <c r="G6" s="172" t="str">
        <f>"2 
"&amp;fasi!E$5</f>
        <v>2 
</v>
      </c>
      <c r="H6" s="172" t="str">
        <f>"3
"&amp;fasi!F$5</f>
        <v>3
</v>
      </c>
      <c r="I6" s="172" t="str">
        <f>"4
"&amp;fasi!G$5</f>
        <v>4
?</v>
      </c>
      <c r="J6" s="172" t="str">
        <f>"5
"&amp;fasi!H$5</f>
        <v>5
?</v>
      </c>
      <c r="K6" s="172" t="str">
        <f>"6
"&amp;fasi!I$5</f>
        <v>6
?</v>
      </c>
      <c r="L6" s="172" t="str">
        <f>"7 
"&amp;fasi!J$5</f>
        <v>7 
?</v>
      </c>
      <c r="M6" s="172" t="str">
        <f>"8 
"&amp;fasi!K$5</f>
        <v>8 
?</v>
      </c>
      <c r="N6" s="272"/>
      <c r="O6" s="272"/>
      <c r="P6" s="172" t="str">
        <f>F6</f>
        <v>1 
</v>
      </c>
      <c r="Q6" s="172" t="str">
        <f aca="true" t="shared" si="0" ref="Q6:W6">G6</f>
        <v>2 
</v>
      </c>
      <c r="R6" s="172" t="str">
        <f t="shared" si="0"/>
        <v>3
</v>
      </c>
      <c r="S6" s="172" t="str">
        <f t="shared" si="0"/>
        <v>4
?</v>
      </c>
      <c r="T6" s="172" t="str">
        <f t="shared" si="0"/>
        <v>5
?</v>
      </c>
      <c r="U6" s="172" t="str">
        <f t="shared" si="0"/>
        <v>6
?</v>
      </c>
      <c r="V6" s="172" t="str">
        <f t="shared" si="0"/>
        <v>7 
?</v>
      </c>
      <c r="W6" s="172" t="str">
        <f t="shared" si="0"/>
        <v>8 
?</v>
      </c>
      <c r="X6" s="73"/>
    </row>
    <row r="7" spans="2:24" ht="39.75" customHeight="1">
      <c r="B7" s="273"/>
      <c r="C7" s="274"/>
      <c r="D7" s="238">
        <v>0.2</v>
      </c>
      <c r="E7" s="133">
        <f>IF(percentuale="","",IF(percentuale&gt;20%,"% max 20% !",ROUND('ab)personale'!P25*percentuale,2)))</f>
        <v>0</v>
      </c>
      <c r="F7" s="77">
        <f>IF(percentuale&lt;&gt;"",fasi!D11+fasi!D28,0)</f>
        <v>0</v>
      </c>
      <c r="G7" s="77">
        <f>IF(percentuale&lt;&gt;"",fasi!E11+fasi!E28,0)</f>
        <v>0</v>
      </c>
      <c r="H7" s="77">
        <f>IF(percentuale&lt;&gt;"",fasi!F11+fasi!F28,0)</f>
        <v>0</v>
      </c>
      <c r="I7" s="77">
        <f>IF(percentuale&lt;&gt;"",fasi!G11+fasi!G28,0)</f>
        <v>0</v>
      </c>
      <c r="J7" s="77">
        <f>IF(percentuale&lt;&gt;"",fasi!H11+fasi!H28,0)</f>
        <v>0</v>
      </c>
      <c r="K7" s="77">
        <f>IF(percentuale&lt;&gt;"",fasi!I11+fasi!I28,0)</f>
        <v>0</v>
      </c>
      <c r="L7" s="77">
        <f>IF(percentuale&lt;&gt;"",fasi!J11+fasi!J28,0)</f>
        <v>0</v>
      </c>
      <c r="M7" s="77">
        <f>IF(percentuale&lt;&gt;"",fasi!K11+fasi!K28,0)</f>
        <v>0</v>
      </c>
      <c r="N7" s="74">
        <v>0</v>
      </c>
      <c r="O7" s="151">
        <f>IF(percentuale="","",E7-N7)</f>
        <v>0</v>
      </c>
      <c r="P7" s="109">
        <f>IF(OR($N7="",$N7=0),0,IF(OR(F7="",F7=0),0,$N7/$E7*F7))</f>
        <v>0</v>
      </c>
      <c r="Q7" s="109">
        <f aca="true" t="shared" si="1" ref="Q7:W7">IF(OR($N7="",$N7=0),0,IF(OR(G7="",G7=0),0,$N7/$E7*G7))</f>
        <v>0</v>
      </c>
      <c r="R7" s="109">
        <f t="shared" si="1"/>
        <v>0</v>
      </c>
      <c r="S7" s="109">
        <f t="shared" si="1"/>
        <v>0</v>
      </c>
      <c r="T7" s="109">
        <f t="shared" si="1"/>
        <v>0</v>
      </c>
      <c r="U7" s="109">
        <f t="shared" si="1"/>
        <v>0</v>
      </c>
      <c r="V7" s="109">
        <f t="shared" si="1"/>
        <v>0</v>
      </c>
      <c r="W7" s="109">
        <f t="shared" si="1"/>
        <v>0</v>
      </c>
      <c r="X7" s="102"/>
    </row>
    <row r="8" spans="2:24" ht="10.5">
      <c r="B8" s="68"/>
      <c r="C8" s="68"/>
      <c r="D8" s="68"/>
      <c r="E8" s="68"/>
      <c r="N8" s="68"/>
      <c r="O8" s="68"/>
      <c r="X8" s="100"/>
    </row>
  </sheetData>
  <sheetProtection password="CC02" sheet="1" objects="1" scenarios="1" formatColumns="0" formatRows="0"/>
  <mergeCells count="5">
    <mergeCell ref="E5:E6"/>
    <mergeCell ref="N5:N6"/>
    <mergeCell ref="O5:O6"/>
    <mergeCell ref="B5:C7"/>
    <mergeCell ref="D5:D6"/>
  </mergeCells>
  <conditionalFormatting sqref="E7">
    <cfRule type="cellIs" priority="1" dxfId="0" operator="equal" stopIfTrue="1">
      <formula>"% max 20%!"</formula>
    </cfRule>
  </conditionalFormatting>
  <printOptions/>
  <pageMargins left="0.2755905511811024" right="0" top="0.3937007874015748" bottom="0.1968503937007874" header="0.31496062992125984" footer="0.11811023622047245"/>
  <pageSetup fitToHeight="2" horizontalDpi="300" verticalDpi="300" orientation="landscape" paperSize="9" r:id="rId1"/>
  <headerFooter alignWithMargins="0">
    <oddFooter>&amp;R&amp;"Verdana,Normale"&amp;7&amp;P</oddFooter>
  </headerFooter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9">
    <tabColor indexed="50"/>
  </sheetPr>
  <dimension ref="A1:V29"/>
  <sheetViews>
    <sheetView zoomScalePageLayoutView="0" workbookViewId="0" topLeftCell="A1">
      <selection activeCell="E8" sqref="E8:G8"/>
    </sheetView>
  </sheetViews>
  <sheetFormatPr defaultColWidth="9.140625" defaultRowHeight="12.75"/>
  <cols>
    <col min="1" max="1" width="2.140625" style="19" customWidth="1"/>
    <col min="2" max="2" width="16.8515625" style="16" customWidth="1"/>
    <col min="3" max="3" width="18.140625" style="16" customWidth="1"/>
    <col min="4" max="4" width="10.7109375" style="16" customWidth="1"/>
    <col min="5" max="5" width="9.8515625" style="159" customWidth="1"/>
    <col min="6" max="6" width="9.140625" style="16" customWidth="1"/>
    <col min="7" max="7" width="9.421875" style="16" customWidth="1"/>
    <col min="8" max="12" width="9.140625" style="16" customWidth="1"/>
    <col min="13" max="13" width="10.8515625" style="101" customWidth="1"/>
    <col min="14" max="14" width="11.140625" style="16" customWidth="1"/>
    <col min="15" max="15" width="9.7109375" style="159" hidden="1" customWidth="1"/>
    <col min="16" max="16" width="9.140625" style="16" hidden="1" customWidth="1"/>
    <col min="17" max="17" width="9.421875" style="16" hidden="1" customWidth="1"/>
    <col min="18" max="22" width="9.140625" style="16" hidden="1" customWidth="1"/>
    <col min="23" max="16384" width="9.140625" style="16" customWidth="1"/>
  </cols>
  <sheetData>
    <row r="1" spans="1:14" ht="17.25" customHeight="1">
      <c r="A1" s="16"/>
      <c r="B1" s="52" t="s">
        <v>25</v>
      </c>
      <c r="C1" s="52"/>
      <c r="M1" s="97"/>
      <c r="N1" s="38" t="s">
        <v>10</v>
      </c>
    </row>
    <row r="2" spans="1:15" ht="17.25" customHeight="1">
      <c r="A2" s="16"/>
      <c r="D2" s="166"/>
      <c r="E2" s="202"/>
      <c r="M2" s="54"/>
      <c r="N2" s="39" t="s">
        <v>94</v>
      </c>
      <c r="O2" s="160"/>
    </row>
    <row r="3" spans="2:15" ht="16.5" customHeight="1">
      <c r="B3" s="35" t="s">
        <v>6</v>
      </c>
      <c r="C3" s="35"/>
      <c r="E3" s="161"/>
      <c r="M3" s="119"/>
      <c r="N3" s="121"/>
      <c r="O3" s="161"/>
    </row>
    <row r="4" spans="2:14" ht="4.5" customHeight="1">
      <c r="B4" s="70"/>
      <c r="C4" s="70"/>
      <c r="M4" s="120"/>
      <c r="N4" s="121"/>
    </row>
    <row r="5" spans="2:14" ht="6.75" customHeight="1">
      <c r="B5" s="37"/>
      <c r="C5" s="37"/>
      <c r="D5" s="71"/>
      <c r="M5" s="99"/>
      <c r="N5" s="71"/>
    </row>
    <row r="6" spans="1:22" s="41" customFormat="1" ht="9.75" customHeight="1">
      <c r="A6" s="40"/>
      <c r="B6" s="271" t="s">
        <v>50</v>
      </c>
      <c r="C6" s="271" t="s">
        <v>51</v>
      </c>
      <c r="D6" s="277" t="s">
        <v>52</v>
      </c>
      <c r="E6" s="168"/>
      <c r="F6" s="169"/>
      <c r="G6" s="169"/>
      <c r="H6" s="170" t="s">
        <v>73</v>
      </c>
      <c r="I6" s="169"/>
      <c r="J6" s="169"/>
      <c r="K6" s="169"/>
      <c r="L6" s="171"/>
      <c r="M6" s="271" t="s">
        <v>42</v>
      </c>
      <c r="N6" s="271" t="s">
        <v>44</v>
      </c>
      <c r="O6" s="168"/>
      <c r="P6" s="169"/>
      <c r="Q6" s="169"/>
      <c r="R6" s="170" t="s">
        <v>78</v>
      </c>
      <c r="S6" s="169"/>
      <c r="T6" s="169"/>
      <c r="U6" s="169"/>
      <c r="V6" s="171"/>
    </row>
    <row r="7" spans="1:22" ht="30.75" customHeight="1">
      <c r="A7" s="23"/>
      <c r="B7" s="272"/>
      <c r="C7" s="272"/>
      <c r="D7" s="278"/>
      <c r="E7" s="172" t="str">
        <f>"1 
"&amp;fasi!D5</f>
        <v>1 
</v>
      </c>
      <c r="F7" s="172" t="str">
        <f>"2 
"&amp;fasi!E5</f>
        <v>2 
</v>
      </c>
      <c r="G7" s="172" t="str">
        <f>"3 
"&amp;fasi!F5</f>
        <v>3 
</v>
      </c>
      <c r="H7" s="172" t="str">
        <f>"4 
"&amp;fasi!G5</f>
        <v>4 
?</v>
      </c>
      <c r="I7" s="172" t="str">
        <f>"5 
"&amp;fasi!H5</f>
        <v>5 
?</v>
      </c>
      <c r="J7" s="172" t="str">
        <f>" 6 
"&amp;fasi!I5</f>
        <v> 6 
?</v>
      </c>
      <c r="K7" s="172" t="str">
        <f>"7
"&amp;fasi!J5</f>
        <v>7
?</v>
      </c>
      <c r="L7" s="172" t="str">
        <f>" 8 
"&amp;fasi!K5</f>
        <v> 8 
?</v>
      </c>
      <c r="M7" s="272"/>
      <c r="N7" s="272"/>
      <c r="O7" s="172" t="str">
        <f>E7</f>
        <v>1 
</v>
      </c>
      <c r="P7" s="172" t="str">
        <f aca="true" t="shared" si="0" ref="P7:V7">F7</f>
        <v>2 
</v>
      </c>
      <c r="Q7" s="172" t="str">
        <f t="shared" si="0"/>
        <v>3 
</v>
      </c>
      <c r="R7" s="172" t="str">
        <f t="shared" si="0"/>
        <v>4 
?</v>
      </c>
      <c r="S7" s="172" t="str">
        <f t="shared" si="0"/>
        <v>5 
?</v>
      </c>
      <c r="T7" s="172" t="str">
        <f t="shared" si="0"/>
        <v> 6 
?</v>
      </c>
      <c r="U7" s="172" t="str">
        <f t="shared" si="0"/>
        <v>7
?</v>
      </c>
      <c r="V7" s="172" t="str">
        <f t="shared" si="0"/>
        <v> 8 
?</v>
      </c>
    </row>
    <row r="8" spans="1:22" ht="18.75" customHeight="1">
      <c r="A8" s="23">
        <v>1</v>
      </c>
      <c r="B8" s="15"/>
      <c r="C8" s="15"/>
      <c r="D8" s="173">
        <f>SUM(E8:L8)</f>
        <v>0</v>
      </c>
      <c r="E8" s="163"/>
      <c r="F8" s="164"/>
      <c r="G8" s="163"/>
      <c r="H8" s="164"/>
      <c r="I8" s="163"/>
      <c r="J8" s="164"/>
      <c r="K8" s="163"/>
      <c r="L8" s="164"/>
      <c r="M8" s="74">
        <v>0</v>
      </c>
      <c r="N8" s="48">
        <f>D8-M8</f>
        <v>0</v>
      </c>
      <c r="O8" s="109">
        <f>IF(OR($M8="",$M8=0),0,IF(OR(E8="",E8=0),0,$M8*E8/$D8))</f>
        <v>0</v>
      </c>
      <c r="P8" s="109">
        <f aca="true" t="shared" si="1" ref="P8:V27">IF(OR($M8="",$M8=0),0,IF(OR(F8="",F8=0),0,$M8/$D8*F8))</f>
        <v>0</v>
      </c>
      <c r="Q8" s="109">
        <f t="shared" si="1"/>
        <v>0</v>
      </c>
      <c r="R8" s="109">
        <f t="shared" si="1"/>
        <v>0</v>
      </c>
      <c r="S8" s="109">
        <f t="shared" si="1"/>
        <v>0</v>
      </c>
      <c r="T8" s="109">
        <f t="shared" si="1"/>
        <v>0</v>
      </c>
      <c r="U8" s="109">
        <f t="shared" si="1"/>
        <v>0</v>
      </c>
      <c r="V8" s="109">
        <f t="shared" si="1"/>
        <v>0</v>
      </c>
    </row>
    <row r="9" spans="1:22" ht="18.75" customHeight="1">
      <c r="A9" s="23">
        <v>2</v>
      </c>
      <c r="B9" s="15"/>
      <c r="C9" s="15"/>
      <c r="D9" s="173">
        <f aca="true" t="shared" si="2" ref="D9:D17">SUM(E9:L9)</f>
        <v>0</v>
      </c>
      <c r="E9" s="163"/>
      <c r="F9" s="164"/>
      <c r="G9" s="163"/>
      <c r="H9" s="164"/>
      <c r="I9" s="163"/>
      <c r="J9" s="164"/>
      <c r="K9" s="163"/>
      <c r="L9" s="164"/>
      <c r="M9" s="74"/>
      <c r="N9" s="48">
        <f aca="true" t="shared" si="3" ref="N9:N27">D9-M9</f>
        <v>0</v>
      </c>
      <c r="O9" s="109">
        <f aca="true" t="shared" si="4" ref="O9:O27">IF(OR($M9="",$M9=0),0,IF(OR(E9="",E9=0),0,$M9/$D9*E9))</f>
        <v>0</v>
      </c>
      <c r="P9" s="109">
        <f t="shared" si="1"/>
        <v>0</v>
      </c>
      <c r="Q9" s="109">
        <f t="shared" si="1"/>
        <v>0</v>
      </c>
      <c r="R9" s="109">
        <f t="shared" si="1"/>
        <v>0</v>
      </c>
      <c r="S9" s="109">
        <f t="shared" si="1"/>
        <v>0</v>
      </c>
      <c r="T9" s="109">
        <f t="shared" si="1"/>
        <v>0</v>
      </c>
      <c r="U9" s="109">
        <f t="shared" si="1"/>
        <v>0</v>
      </c>
      <c r="V9" s="109">
        <f t="shared" si="1"/>
        <v>0</v>
      </c>
    </row>
    <row r="10" spans="1:22" ht="18.75" customHeight="1">
      <c r="A10" s="23">
        <v>3</v>
      </c>
      <c r="B10" s="15"/>
      <c r="C10" s="15"/>
      <c r="D10" s="173">
        <f t="shared" si="2"/>
        <v>0</v>
      </c>
      <c r="E10" s="163"/>
      <c r="F10" s="164"/>
      <c r="G10" s="163"/>
      <c r="H10" s="164"/>
      <c r="I10" s="163"/>
      <c r="J10" s="164"/>
      <c r="K10" s="163"/>
      <c r="L10" s="164"/>
      <c r="M10" s="74"/>
      <c r="N10" s="48">
        <f t="shared" si="3"/>
        <v>0</v>
      </c>
      <c r="O10" s="109">
        <f t="shared" si="4"/>
        <v>0</v>
      </c>
      <c r="P10" s="109">
        <f t="shared" si="1"/>
        <v>0</v>
      </c>
      <c r="Q10" s="109">
        <f t="shared" si="1"/>
        <v>0</v>
      </c>
      <c r="R10" s="109">
        <f t="shared" si="1"/>
        <v>0</v>
      </c>
      <c r="S10" s="109">
        <f t="shared" si="1"/>
        <v>0</v>
      </c>
      <c r="T10" s="109">
        <f t="shared" si="1"/>
        <v>0</v>
      </c>
      <c r="U10" s="109">
        <f t="shared" si="1"/>
        <v>0</v>
      </c>
      <c r="V10" s="109">
        <f t="shared" si="1"/>
        <v>0</v>
      </c>
    </row>
    <row r="11" spans="1:22" ht="18.75" customHeight="1">
      <c r="A11" s="23">
        <v>4</v>
      </c>
      <c r="B11" s="15"/>
      <c r="C11" s="15"/>
      <c r="D11" s="173">
        <f t="shared" si="2"/>
        <v>0</v>
      </c>
      <c r="E11" s="163"/>
      <c r="F11" s="164"/>
      <c r="G11" s="163"/>
      <c r="H11" s="164"/>
      <c r="I11" s="163"/>
      <c r="J11" s="164"/>
      <c r="K11" s="163"/>
      <c r="L11" s="164"/>
      <c r="M11" s="74"/>
      <c r="N11" s="48">
        <f t="shared" si="3"/>
        <v>0</v>
      </c>
      <c r="O11" s="109">
        <f t="shared" si="4"/>
        <v>0</v>
      </c>
      <c r="P11" s="109">
        <f t="shared" si="1"/>
        <v>0</v>
      </c>
      <c r="Q11" s="109">
        <f t="shared" si="1"/>
        <v>0</v>
      </c>
      <c r="R11" s="109">
        <f t="shared" si="1"/>
        <v>0</v>
      </c>
      <c r="S11" s="109">
        <f t="shared" si="1"/>
        <v>0</v>
      </c>
      <c r="T11" s="109">
        <f t="shared" si="1"/>
        <v>0</v>
      </c>
      <c r="U11" s="109">
        <f t="shared" si="1"/>
        <v>0</v>
      </c>
      <c r="V11" s="109">
        <f t="shared" si="1"/>
        <v>0</v>
      </c>
    </row>
    <row r="12" spans="1:22" ht="18.75" customHeight="1">
      <c r="A12" s="23">
        <v>5</v>
      </c>
      <c r="B12" s="15"/>
      <c r="C12" s="15"/>
      <c r="D12" s="173">
        <f t="shared" si="2"/>
        <v>0</v>
      </c>
      <c r="E12" s="163"/>
      <c r="F12" s="164"/>
      <c r="G12" s="163"/>
      <c r="H12" s="164"/>
      <c r="I12" s="163"/>
      <c r="J12" s="164"/>
      <c r="K12" s="163"/>
      <c r="L12" s="164"/>
      <c r="M12" s="74"/>
      <c r="N12" s="48">
        <f t="shared" si="3"/>
        <v>0</v>
      </c>
      <c r="O12" s="109">
        <f t="shared" si="4"/>
        <v>0</v>
      </c>
      <c r="P12" s="109">
        <f t="shared" si="1"/>
        <v>0</v>
      </c>
      <c r="Q12" s="109">
        <f t="shared" si="1"/>
        <v>0</v>
      </c>
      <c r="R12" s="109">
        <f t="shared" si="1"/>
        <v>0</v>
      </c>
      <c r="S12" s="109">
        <f t="shared" si="1"/>
        <v>0</v>
      </c>
      <c r="T12" s="109">
        <f t="shared" si="1"/>
        <v>0</v>
      </c>
      <c r="U12" s="109">
        <f t="shared" si="1"/>
        <v>0</v>
      </c>
      <c r="V12" s="109">
        <f t="shared" si="1"/>
        <v>0</v>
      </c>
    </row>
    <row r="13" spans="1:22" ht="18.75" customHeight="1">
      <c r="A13" s="23">
        <v>6</v>
      </c>
      <c r="B13" s="15"/>
      <c r="C13" s="15"/>
      <c r="D13" s="173">
        <f t="shared" si="2"/>
        <v>0</v>
      </c>
      <c r="E13" s="163"/>
      <c r="F13" s="164"/>
      <c r="G13" s="163"/>
      <c r="H13" s="164"/>
      <c r="I13" s="163"/>
      <c r="J13" s="164"/>
      <c r="K13" s="163"/>
      <c r="L13" s="164"/>
      <c r="M13" s="74"/>
      <c r="N13" s="48">
        <f t="shared" si="3"/>
        <v>0</v>
      </c>
      <c r="O13" s="109">
        <f t="shared" si="4"/>
        <v>0</v>
      </c>
      <c r="P13" s="109">
        <f t="shared" si="1"/>
        <v>0</v>
      </c>
      <c r="Q13" s="109">
        <f t="shared" si="1"/>
        <v>0</v>
      </c>
      <c r="R13" s="109">
        <f t="shared" si="1"/>
        <v>0</v>
      </c>
      <c r="S13" s="109">
        <f t="shared" si="1"/>
        <v>0</v>
      </c>
      <c r="T13" s="109">
        <f t="shared" si="1"/>
        <v>0</v>
      </c>
      <c r="U13" s="109">
        <f t="shared" si="1"/>
        <v>0</v>
      </c>
      <c r="V13" s="109">
        <f t="shared" si="1"/>
        <v>0</v>
      </c>
    </row>
    <row r="14" spans="1:22" ht="18.75" customHeight="1">
      <c r="A14" s="23">
        <v>7</v>
      </c>
      <c r="B14" s="15"/>
      <c r="C14" s="15"/>
      <c r="D14" s="173">
        <f t="shared" si="2"/>
        <v>0</v>
      </c>
      <c r="E14" s="163"/>
      <c r="F14" s="164"/>
      <c r="G14" s="163"/>
      <c r="H14" s="164"/>
      <c r="I14" s="163"/>
      <c r="J14" s="164"/>
      <c r="K14" s="163"/>
      <c r="L14" s="164"/>
      <c r="M14" s="74"/>
      <c r="N14" s="48">
        <f t="shared" si="3"/>
        <v>0</v>
      </c>
      <c r="O14" s="109">
        <f t="shared" si="4"/>
        <v>0</v>
      </c>
      <c r="P14" s="109">
        <f t="shared" si="1"/>
        <v>0</v>
      </c>
      <c r="Q14" s="109">
        <f t="shared" si="1"/>
        <v>0</v>
      </c>
      <c r="R14" s="109">
        <f t="shared" si="1"/>
        <v>0</v>
      </c>
      <c r="S14" s="109">
        <f t="shared" si="1"/>
        <v>0</v>
      </c>
      <c r="T14" s="109">
        <f t="shared" si="1"/>
        <v>0</v>
      </c>
      <c r="U14" s="109">
        <f t="shared" si="1"/>
        <v>0</v>
      </c>
      <c r="V14" s="109">
        <f t="shared" si="1"/>
        <v>0</v>
      </c>
    </row>
    <row r="15" spans="1:22" ht="18.75" customHeight="1">
      <c r="A15" s="23">
        <v>8</v>
      </c>
      <c r="B15" s="15"/>
      <c r="C15" s="15"/>
      <c r="D15" s="173">
        <f t="shared" si="2"/>
        <v>0</v>
      </c>
      <c r="E15" s="163"/>
      <c r="F15" s="164"/>
      <c r="G15" s="163"/>
      <c r="H15" s="164"/>
      <c r="I15" s="163"/>
      <c r="J15" s="164"/>
      <c r="K15" s="163"/>
      <c r="L15" s="164"/>
      <c r="M15" s="74"/>
      <c r="N15" s="48">
        <f t="shared" si="3"/>
        <v>0</v>
      </c>
      <c r="O15" s="109">
        <f t="shared" si="4"/>
        <v>0</v>
      </c>
      <c r="P15" s="109">
        <f t="shared" si="1"/>
        <v>0</v>
      </c>
      <c r="Q15" s="109">
        <f t="shared" si="1"/>
        <v>0</v>
      </c>
      <c r="R15" s="109">
        <f t="shared" si="1"/>
        <v>0</v>
      </c>
      <c r="S15" s="109">
        <f t="shared" si="1"/>
        <v>0</v>
      </c>
      <c r="T15" s="109">
        <f t="shared" si="1"/>
        <v>0</v>
      </c>
      <c r="U15" s="109">
        <f t="shared" si="1"/>
        <v>0</v>
      </c>
      <c r="V15" s="109">
        <f t="shared" si="1"/>
        <v>0</v>
      </c>
    </row>
    <row r="16" spans="1:22" ht="18.75" customHeight="1">
      <c r="A16" s="23">
        <v>9</v>
      </c>
      <c r="B16" s="15"/>
      <c r="C16" s="15"/>
      <c r="D16" s="173">
        <f t="shared" si="2"/>
        <v>0</v>
      </c>
      <c r="E16" s="163"/>
      <c r="F16" s="164"/>
      <c r="G16" s="163"/>
      <c r="H16" s="164"/>
      <c r="I16" s="163"/>
      <c r="J16" s="164"/>
      <c r="K16" s="163"/>
      <c r="L16" s="164"/>
      <c r="M16" s="74"/>
      <c r="N16" s="48">
        <f t="shared" si="3"/>
        <v>0</v>
      </c>
      <c r="O16" s="109">
        <f t="shared" si="4"/>
        <v>0</v>
      </c>
      <c r="P16" s="109">
        <f t="shared" si="1"/>
        <v>0</v>
      </c>
      <c r="Q16" s="109">
        <f t="shared" si="1"/>
        <v>0</v>
      </c>
      <c r="R16" s="109">
        <f t="shared" si="1"/>
        <v>0</v>
      </c>
      <c r="S16" s="109">
        <f t="shared" si="1"/>
        <v>0</v>
      </c>
      <c r="T16" s="109">
        <f t="shared" si="1"/>
        <v>0</v>
      </c>
      <c r="U16" s="109">
        <f t="shared" si="1"/>
        <v>0</v>
      </c>
      <c r="V16" s="109">
        <f t="shared" si="1"/>
        <v>0</v>
      </c>
    </row>
    <row r="17" spans="1:22" ht="18.75" customHeight="1">
      <c r="A17" s="23">
        <v>10</v>
      </c>
      <c r="B17" s="15"/>
      <c r="C17" s="15"/>
      <c r="D17" s="173">
        <f t="shared" si="2"/>
        <v>0</v>
      </c>
      <c r="E17" s="163"/>
      <c r="F17" s="164"/>
      <c r="G17" s="163"/>
      <c r="H17" s="164"/>
      <c r="I17" s="163"/>
      <c r="J17" s="164"/>
      <c r="K17" s="163"/>
      <c r="L17" s="164"/>
      <c r="M17" s="74"/>
      <c r="N17" s="48">
        <f t="shared" si="3"/>
        <v>0</v>
      </c>
      <c r="O17" s="109">
        <f t="shared" si="4"/>
        <v>0</v>
      </c>
      <c r="P17" s="109">
        <f t="shared" si="1"/>
        <v>0</v>
      </c>
      <c r="Q17" s="109">
        <f t="shared" si="1"/>
        <v>0</v>
      </c>
      <c r="R17" s="109">
        <f t="shared" si="1"/>
        <v>0</v>
      </c>
      <c r="S17" s="109">
        <f t="shared" si="1"/>
        <v>0</v>
      </c>
      <c r="T17" s="109">
        <f t="shared" si="1"/>
        <v>0</v>
      </c>
      <c r="U17" s="109">
        <f t="shared" si="1"/>
        <v>0</v>
      </c>
      <c r="V17" s="109">
        <f t="shared" si="1"/>
        <v>0</v>
      </c>
    </row>
    <row r="18" spans="1:22" ht="18.75" customHeight="1">
      <c r="A18" s="23">
        <v>11</v>
      </c>
      <c r="B18" s="15"/>
      <c r="C18" s="15"/>
      <c r="D18" s="173">
        <f aca="true" t="shared" si="5" ref="D18:D27">SUM(E18:L18)</f>
        <v>0</v>
      </c>
      <c r="E18" s="163"/>
      <c r="F18" s="164"/>
      <c r="G18" s="163"/>
      <c r="H18" s="164"/>
      <c r="I18" s="163"/>
      <c r="J18" s="164"/>
      <c r="K18" s="163"/>
      <c r="L18" s="164"/>
      <c r="M18" s="74"/>
      <c r="N18" s="48">
        <f t="shared" si="3"/>
        <v>0</v>
      </c>
      <c r="O18" s="109">
        <f t="shared" si="4"/>
        <v>0</v>
      </c>
      <c r="P18" s="109">
        <f t="shared" si="1"/>
        <v>0</v>
      </c>
      <c r="Q18" s="109">
        <f t="shared" si="1"/>
        <v>0</v>
      </c>
      <c r="R18" s="109">
        <f t="shared" si="1"/>
        <v>0</v>
      </c>
      <c r="S18" s="109">
        <f t="shared" si="1"/>
        <v>0</v>
      </c>
      <c r="T18" s="109">
        <f t="shared" si="1"/>
        <v>0</v>
      </c>
      <c r="U18" s="109">
        <f t="shared" si="1"/>
        <v>0</v>
      </c>
      <c r="V18" s="109">
        <f t="shared" si="1"/>
        <v>0</v>
      </c>
    </row>
    <row r="19" spans="1:22" ht="18.75" customHeight="1">
      <c r="A19" s="23">
        <v>12</v>
      </c>
      <c r="B19" s="15"/>
      <c r="C19" s="15"/>
      <c r="D19" s="173">
        <f t="shared" si="5"/>
        <v>0</v>
      </c>
      <c r="E19" s="163"/>
      <c r="F19" s="164"/>
      <c r="G19" s="163"/>
      <c r="H19" s="164"/>
      <c r="I19" s="163"/>
      <c r="J19" s="164"/>
      <c r="K19" s="163"/>
      <c r="L19" s="164"/>
      <c r="M19" s="74"/>
      <c r="N19" s="48">
        <f t="shared" si="3"/>
        <v>0</v>
      </c>
      <c r="O19" s="109">
        <f t="shared" si="4"/>
        <v>0</v>
      </c>
      <c r="P19" s="109">
        <f t="shared" si="1"/>
        <v>0</v>
      </c>
      <c r="Q19" s="109">
        <f t="shared" si="1"/>
        <v>0</v>
      </c>
      <c r="R19" s="109">
        <f t="shared" si="1"/>
        <v>0</v>
      </c>
      <c r="S19" s="109">
        <f t="shared" si="1"/>
        <v>0</v>
      </c>
      <c r="T19" s="109">
        <f t="shared" si="1"/>
        <v>0</v>
      </c>
      <c r="U19" s="109">
        <f t="shared" si="1"/>
        <v>0</v>
      </c>
      <c r="V19" s="109">
        <f t="shared" si="1"/>
        <v>0</v>
      </c>
    </row>
    <row r="20" spans="1:22" ht="18.75" customHeight="1">
      <c r="A20" s="23">
        <v>13</v>
      </c>
      <c r="B20" s="15"/>
      <c r="C20" s="15"/>
      <c r="D20" s="173">
        <f t="shared" si="5"/>
        <v>0</v>
      </c>
      <c r="E20" s="163"/>
      <c r="F20" s="164"/>
      <c r="G20" s="163"/>
      <c r="H20" s="164"/>
      <c r="I20" s="163"/>
      <c r="J20" s="164"/>
      <c r="K20" s="163"/>
      <c r="L20" s="164"/>
      <c r="M20" s="74"/>
      <c r="N20" s="48">
        <f t="shared" si="3"/>
        <v>0</v>
      </c>
      <c r="O20" s="109">
        <f aca="true" t="shared" si="6" ref="O20:V26">IF(OR($M20="",$M20=0),0,IF(OR(E20="",E20=0),0,$M20/$D20*E20))</f>
        <v>0</v>
      </c>
      <c r="P20" s="109">
        <f t="shared" si="6"/>
        <v>0</v>
      </c>
      <c r="Q20" s="109">
        <f t="shared" si="6"/>
        <v>0</v>
      </c>
      <c r="R20" s="109">
        <f t="shared" si="6"/>
        <v>0</v>
      </c>
      <c r="S20" s="109">
        <f t="shared" si="6"/>
        <v>0</v>
      </c>
      <c r="T20" s="109">
        <f t="shared" si="6"/>
        <v>0</v>
      </c>
      <c r="U20" s="109">
        <f t="shared" si="6"/>
        <v>0</v>
      </c>
      <c r="V20" s="109">
        <f t="shared" si="6"/>
        <v>0</v>
      </c>
    </row>
    <row r="21" spans="1:22" ht="18.75" customHeight="1">
      <c r="A21" s="23">
        <v>14</v>
      </c>
      <c r="B21" s="15"/>
      <c r="C21" s="15"/>
      <c r="D21" s="173">
        <f t="shared" si="5"/>
        <v>0</v>
      </c>
      <c r="E21" s="163"/>
      <c r="F21" s="164"/>
      <c r="G21" s="163"/>
      <c r="H21" s="164"/>
      <c r="I21" s="163"/>
      <c r="J21" s="164"/>
      <c r="K21" s="163"/>
      <c r="L21" s="164"/>
      <c r="M21" s="74"/>
      <c r="N21" s="48">
        <f t="shared" si="3"/>
        <v>0</v>
      </c>
      <c r="O21" s="109">
        <f t="shared" si="6"/>
        <v>0</v>
      </c>
      <c r="P21" s="109">
        <f t="shared" si="6"/>
        <v>0</v>
      </c>
      <c r="Q21" s="109">
        <f t="shared" si="6"/>
        <v>0</v>
      </c>
      <c r="R21" s="109">
        <f t="shared" si="6"/>
        <v>0</v>
      </c>
      <c r="S21" s="109">
        <f t="shared" si="6"/>
        <v>0</v>
      </c>
      <c r="T21" s="109">
        <f t="shared" si="6"/>
        <v>0</v>
      </c>
      <c r="U21" s="109">
        <f t="shared" si="6"/>
        <v>0</v>
      </c>
      <c r="V21" s="109">
        <f t="shared" si="6"/>
        <v>0</v>
      </c>
    </row>
    <row r="22" spans="1:22" ht="18.75" customHeight="1">
      <c r="A22" s="23">
        <v>15</v>
      </c>
      <c r="B22" s="15"/>
      <c r="C22" s="15"/>
      <c r="D22" s="173">
        <f t="shared" si="5"/>
        <v>0</v>
      </c>
      <c r="E22" s="163"/>
      <c r="F22" s="164"/>
      <c r="G22" s="163"/>
      <c r="H22" s="164"/>
      <c r="I22" s="163"/>
      <c r="J22" s="164"/>
      <c r="K22" s="163"/>
      <c r="L22" s="164"/>
      <c r="M22" s="74"/>
      <c r="N22" s="48">
        <f t="shared" si="3"/>
        <v>0</v>
      </c>
      <c r="O22" s="109">
        <f t="shared" si="6"/>
        <v>0</v>
      </c>
      <c r="P22" s="109">
        <f t="shared" si="6"/>
        <v>0</v>
      </c>
      <c r="Q22" s="109">
        <f t="shared" si="6"/>
        <v>0</v>
      </c>
      <c r="R22" s="109">
        <f t="shared" si="6"/>
        <v>0</v>
      </c>
      <c r="S22" s="109">
        <f t="shared" si="6"/>
        <v>0</v>
      </c>
      <c r="T22" s="109">
        <f t="shared" si="6"/>
        <v>0</v>
      </c>
      <c r="U22" s="109">
        <f t="shared" si="6"/>
        <v>0</v>
      </c>
      <c r="V22" s="109">
        <f t="shared" si="6"/>
        <v>0</v>
      </c>
    </row>
    <row r="23" spans="1:22" ht="18.75" customHeight="1">
      <c r="A23" s="23">
        <v>16</v>
      </c>
      <c r="B23" s="15"/>
      <c r="C23" s="15"/>
      <c r="D23" s="173">
        <f t="shared" si="5"/>
        <v>0</v>
      </c>
      <c r="E23" s="163"/>
      <c r="F23" s="164"/>
      <c r="G23" s="163"/>
      <c r="H23" s="164"/>
      <c r="I23" s="163"/>
      <c r="J23" s="164"/>
      <c r="K23" s="163"/>
      <c r="L23" s="164"/>
      <c r="M23" s="74"/>
      <c r="N23" s="48">
        <f t="shared" si="3"/>
        <v>0</v>
      </c>
      <c r="O23" s="109">
        <f t="shared" si="6"/>
        <v>0</v>
      </c>
      <c r="P23" s="109">
        <f t="shared" si="6"/>
        <v>0</v>
      </c>
      <c r="Q23" s="109">
        <f t="shared" si="6"/>
        <v>0</v>
      </c>
      <c r="R23" s="109">
        <f t="shared" si="6"/>
        <v>0</v>
      </c>
      <c r="S23" s="109">
        <f t="shared" si="6"/>
        <v>0</v>
      </c>
      <c r="T23" s="109">
        <f t="shared" si="6"/>
        <v>0</v>
      </c>
      <c r="U23" s="109">
        <f t="shared" si="6"/>
        <v>0</v>
      </c>
      <c r="V23" s="109">
        <f t="shared" si="6"/>
        <v>0</v>
      </c>
    </row>
    <row r="24" spans="1:22" ht="18.75" customHeight="1">
      <c r="A24" s="23">
        <v>17</v>
      </c>
      <c r="B24" s="15"/>
      <c r="C24" s="15"/>
      <c r="D24" s="173">
        <f t="shared" si="5"/>
        <v>0</v>
      </c>
      <c r="E24" s="163"/>
      <c r="F24" s="164"/>
      <c r="G24" s="163"/>
      <c r="H24" s="164"/>
      <c r="I24" s="163"/>
      <c r="J24" s="164"/>
      <c r="K24" s="163"/>
      <c r="L24" s="164"/>
      <c r="M24" s="74"/>
      <c r="N24" s="48">
        <f t="shared" si="3"/>
        <v>0</v>
      </c>
      <c r="O24" s="109">
        <f t="shared" si="6"/>
        <v>0</v>
      </c>
      <c r="P24" s="109">
        <f t="shared" si="6"/>
        <v>0</v>
      </c>
      <c r="Q24" s="109">
        <f t="shared" si="6"/>
        <v>0</v>
      </c>
      <c r="R24" s="109">
        <f t="shared" si="6"/>
        <v>0</v>
      </c>
      <c r="S24" s="109">
        <f t="shared" si="6"/>
        <v>0</v>
      </c>
      <c r="T24" s="109">
        <f t="shared" si="6"/>
        <v>0</v>
      </c>
      <c r="U24" s="109">
        <f t="shared" si="6"/>
        <v>0</v>
      </c>
      <c r="V24" s="109">
        <f t="shared" si="6"/>
        <v>0</v>
      </c>
    </row>
    <row r="25" spans="1:22" ht="18.75" customHeight="1">
      <c r="A25" s="23">
        <v>18</v>
      </c>
      <c r="B25" s="15"/>
      <c r="C25" s="15"/>
      <c r="D25" s="173">
        <f t="shared" si="5"/>
        <v>0</v>
      </c>
      <c r="E25" s="163"/>
      <c r="F25" s="164"/>
      <c r="G25" s="163"/>
      <c r="H25" s="164"/>
      <c r="I25" s="163"/>
      <c r="J25" s="164"/>
      <c r="K25" s="163"/>
      <c r="L25" s="164"/>
      <c r="M25" s="74"/>
      <c r="N25" s="48">
        <f t="shared" si="3"/>
        <v>0</v>
      </c>
      <c r="O25" s="109">
        <f t="shared" si="6"/>
        <v>0</v>
      </c>
      <c r="P25" s="109">
        <f t="shared" si="6"/>
        <v>0</v>
      </c>
      <c r="Q25" s="109">
        <f t="shared" si="6"/>
        <v>0</v>
      </c>
      <c r="R25" s="109">
        <f t="shared" si="6"/>
        <v>0</v>
      </c>
      <c r="S25" s="109">
        <f t="shared" si="6"/>
        <v>0</v>
      </c>
      <c r="T25" s="109">
        <f t="shared" si="6"/>
        <v>0</v>
      </c>
      <c r="U25" s="109">
        <f t="shared" si="6"/>
        <v>0</v>
      </c>
      <c r="V25" s="109">
        <f t="shared" si="6"/>
        <v>0</v>
      </c>
    </row>
    <row r="26" spans="1:22" ht="18.75" customHeight="1">
      <c r="A26" s="23">
        <v>19</v>
      </c>
      <c r="B26" s="15"/>
      <c r="C26" s="15"/>
      <c r="D26" s="173">
        <f t="shared" si="5"/>
        <v>0</v>
      </c>
      <c r="E26" s="163"/>
      <c r="F26" s="164"/>
      <c r="G26" s="163"/>
      <c r="H26" s="164"/>
      <c r="I26" s="163"/>
      <c r="J26" s="164"/>
      <c r="K26" s="163"/>
      <c r="L26" s="164"/>
      <c r="M26" s="74"/>
      <c r="N26" s="48">
        <f t="shared" si="3"/>
        <v>0</v>
      </c>
      <c r="O26" s="109">
        <f t="shared" si="6"/>
        <v>0</v>
      </c>
      <c r="P26" s="109">
        <f t="shared" si="6"/>
        <v>0</v>
      </c>
      <c r="Q26" s="109">
        <f t="shared" si="6"/>
        <v>0</v>
      </c>
      <c r="R26" s="109">
        <f t="shared" si="6"/>
        <v>0</v>
      </c>
      <c r="S26" s="109">
        <f t="shared" si="6"/>
        <v>0</v>
      </c>
      <c r="T26" s="109">
        <f t="shared" si="6"/>
        <v>0</v>
      </c>
      <c r="U26" s="109">
        <f t="shared" si="6"/>
        <v>0</v>
      </c>
      <c r="V26" s="109">
        <f t="shared" si="6"/>
        <v>0</v>
      </c>
    </row>
    <row r="27" spans="1:22" ht="18.75" customHeight="1">
      <c r="A27" s="23">
        <v>20</v>
      </c>
      <c r="B27" s="15"/>
      <c r="C27" s="15"/>
      <c r="D27" s="173">
        <f t="shared" si="5"/>
        <v>0</v>
      </c>
      <c r="E27" s="163"/>
      <c r="F27" s="164"/>
      <c r="G27" s="163"/>
      <c r="H27" s="164"/>
      <c r="I27" s="163"/>
      <c r="J27" s="164"/>
      <c r="K27" s="163"/>
      <c r="L27" s="164"/>
      <c r="M27" s="74"/>
      <c r="N27" s="48">
        <f t="shared" si="3"/>
        <v>0</v>
      </c>
      <c r="O27" s="109">
        <f t="shared" si="4"/>
        <v>0</v>
      </c>
      <c r="P27" s="109">
        <f t="shared" si="1"/>
        <v>0</v>
      </c>
      <c r="Q27" s="109">
        <f t="shared" si="1"/>
        <v>0</v>
      </c>
      <c r="R27" s="109">
        <f t="shared" si="1"/>
        <v>0</v>
      </c>
      <c r="S27" s="109">
        <f t="shared" si="1"/>
        <v>0</v>
      </c>
      <c r="T27" s="109">
        <f t="shared" si="1"/>
        <v>0</v>
      </c>
      <c r="U27" s="109">
        <f t="shared" si="1"/>
        <v>0</v>
      </c>
      <c r="V27" s="109">
        <f t="shared" si="1"/>
        <v>0</v>
      </c>
    </row>
    <row r="28" spans="1:22" s="44" customFormat="1" ht="18.75" customHeight="1">
      <c r="A28" s="23" t="s">
        <v>17</v>
      </c>
      <c r="B28" s="61"/>
      <c r="C28" s="61"/>
      <c r="D28" s="165">
        <f>SUM(D8:D27)</f>
        <v>0</v>
      </c>
      <c r="E28" s="43">
        <f>SUM(E8:E27)</f>
        <v>0</v>
      </c>
      <c r="F28" s="43">
        <f aca="true" t="shared" si="7" ref="F28:M28">SUM(F8:F27)</f>
        <v>0</v>
      </c>
      <c r="G28" s="43">
        <f t="shared" si="7"/>
        <v>0</v>
      </c>
      <c r="H28" s="43">
        <f t="shared" si="7"/>
        <v>0</v>
      </c>
      <c r="I28" s="43">
        <f t="shared" si="7"/>
        <v>0</v>
      </c>
      <c r="J28" s="43">
        <f t="shared" si="7"/>
        <v>0</v>
      </c>
      <c r="K28" s="43">
        <f t="shared" si="7"/>
        <v>0</v>
      </c>
      <c r="L28" s="43">
        <f t="shared" si="7"/>
        <v>0</v>
      </c>
      <c r="M28" s="43">
        <f t="shared" si="7"/>
        <v>0</v>
      </c>
      <c r="N28" s="43">
        <f aca="true" t="shared" si="8" ref="N28:V28">SUM(N8:N27)</f>
        <v>0</v>
      </c>
      <c r="O28" s="43">
        <f t="shared" si="8"/>
        <v>0</v>
      </c>
      <c r="P28" s="43">
        <f t="shared" si="8"/>
        <v>0</v>
      </c>
      <c r="Q28" s="43">
        <f t="shared" si="8"/>
        <v>0</v>
      </c>
      <c r="R28" s="43">
        <f t="shared" si="8"/>
        <v>0</v>
      </c>
      <c r="S28" s="43">
        <f t="shared" si="8"/>
        <v>0</v>
      </c>
      <c r="T28" s="43">
        <f t="shared" si="8"/>
        <v>0</v>
      </c>
      <c r="U28" s="43">
        <f t="shared" si="8"/>
        <v>0</v>
      </c>
      <c r="V28" s="43">
        <f t="shared" si="8"/>
        <v>0</v>
      </c>
    </row>
    <row r="29" spans="2:14" ht="22.5" customHeight="1">
      <c r="B29" s="212" t="s">
        <v>106</v>
      </c>
      <c r="C29" s="68"/>
      <c r="D29" s="68"/>
      <c r="M29" s="100"/>
      <c r="N29" s="68"/>
    </row>
  </sheetData>
  <sheetProtection password="CC02" sheet="1" objects="1" scenarios="1" formatColumns="0" formatRows="0"/>
  <mergeCells count="5">
    <mergeCell ref="D6:D7"/>
    <mergeCell ref="M6:M7"/>
    <mergeCell ref="N6:N7"/>
    <mergeCell ref="B6:B7"/>
    <mergeCell ref="C6:C7"/>
  </mergeCells>
  <printOptions/>
  <pageMargins left="0.31496062992125984" right="0" top="0.35433070866141736" bottom="0.1968503937007874" header="0.31496062992125984" footer="0.11811023622047245"/>
  <pageSetup fitToHeight="2" horizontalDpi="300" verticalDpi="300" orientation="landscape" paperSize="9" r:id="rId1"/>
  <headerFooter alignWithMargins="0">
    <oddFooter>&amp;R&amp;"Verdana,Normale"&amp;7&amp;P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7">
    <tabColor indexed="50"/>
  </sheetPr>
  <dimension ref="A1:Z29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2.140625" style="19" customWidth="1"/>
    <col min="2" max="2" width="10.8515625" style="16" customWidth="1"/>
    <col min="3" max="3" width="12.421875" style="16" customWidth="1"/>
    <col min="4" max="4" width="9.57421875" style="45" customWidth="1"/>
    <col min="5" max="5" width="4.00390625" style="45" customWidth="1"/>
    <col min="6" max="6" width="2.00390625" style="46" customWidth="1"/>
    <col min="7" max="7" width="10.57421875" style="16" customWidth="1"/>
    <col min="8" max="8" width="9.7109375" style="159" customWidth="1"/>
    <col min="9" max="9" width="9.140625" style="16" customWidth="1"/>
    <col min="10" max="10" width="9.421875" style="16" customWidth="1"/>
    <col min="11" max="15" width="9.140625" style="16" customWidth="1"/>
    <col min="16" max="16" width="10.140625" style="101" customWidth="1"/>
    <col min="17" max="17" width="10.57421875" style="16" customWidth="1"/>
    <col min="18" max="19" width="9.7109375" style="159" hidden="1" customWidth="1"/>
    <col min="20" max="20" width="9.140625" style="16" hidden="1" customWidth="1"/>
    <col min="21" max="21" width="9.421875" style="16" hidden="1" customWidth="1"/>
    <col min="22" max="26" width="9.140625" style="16" hidden="1" customWidth="1"/>
    <col min="27" max="16384" width="9.140625" style="16" customWidth="1"/>
  </cols>
  <sheetData>
    <row r="1" spans="1:17" ht="17.25" customHeight="1">
      <c r="A1" s="16"/>
      <c r="B1" s="52" t="s">
        <v>25</v>
      </c>
      <c r="C1" s="52"/>
      <c r="P1" s="97"/>
      <c r="Q1" s="38" t="s">
        <v>10</v>
      </c>
    </row>
    <row r="2" spans="1:19" ht="17.25" customHeight="1">
      <c r="A2" s="16"/>
      <c r="B2" s="37"/>
      <c r="C2" s="37"/>
      <c r="E2" s="203"/>
      <c r="H2" s="160"/>
      <c r="P2" s="54"/>
      <c r="Q2" s="39" t="s">
        <v>95</v>
      </c>
      <c r="R2" s="160"/>
      <c r="S2" s="160"/>
    </row>
    <row r="3" spans="2:19" ht="16.5" customHeight="1">
      <c r="B3" s="29" t="s">
        <v>7</v>
      </c>
      <c r="C3" s="29"/>
      <c r="D3" s="30"/>
      <c r="E3" s="30"/>
      <c r="F3" s="47"/>
      <c r="H3" s="161"/>
      <c r="P3" s="118"/>
      <c r="Q3" s="121"/>
      <c r="R3" s="161"/>
      <c r="S3" s="161"/>
    </row>
    <row r="4" spans="2:17" ht="4.5" customHeight="1">
      <c r="B4" s="70"/>
      <c r="C4" s="70"/>
      <c r="D4" s="31"/>
      <c r="E4" s="31"/>
      <c r="F4" s="47"/>
      <c r="P4" s="118"/>
      <c r="Q4" s="121"/>
    </row>
    <row r="5" spans="2:17" ht="6.75" customHeight="1">
      <c r="B5" s="37"/>
      <c r="C5" s="37"/>
      <c r="D5" s="31"/>
      <c r="E5" s="31"/>
      <c r="F5" s="47"/>
      <c r="G5" s="71"/>
      <c r="P5" s="99"/>
      <c r="Q5" s="71"/>
    </row>
    <row r="6" spans="1:26" s="41" customFormat="1" ht="9.75" customHeight="1">
      <c r="A6" s="40"/>
      <c r="B6" s="271" t="s">
        <v>50</v>
      </c>
      <c r="C6" s="271" t="s">
        <v>37</v>
      </c>
      <c r="D6" s="281" t="s">
        <v>38</v>
      </c>
      <c r="E6" s="282"/>
      <c r="F6" s="282"/>
      <c r="G6" s="283"/>
      <c r="H6" s="168"/>
      <c r="I6" s="169"/>
      <c r="J6" s="169"/>
      <c r="K6" s="170" t="s">
        <v>73</v>
      </c>
      <c r="L6" s="169"/>
      <c r="M6" s="169"/>
      <c r="N6" s="169"/>
      <c r="O6" s="171"/>
      <c r="P6" s="271" t="s">
        <v>42</v>
      </c>
      <c r="Q6" s="271" t="s">
        <v>44</v>
      </c>
      <c r="R6" s="279" t="s">
        <v>77</v>
      </c>
      <c r="S6" s="168"/>
      <c r="T6" s="169"/>
      <c r="U6" s="169"/>
      <c r="V6" s="170" t="s">
        <v>78</v>
      </c>
      <c r="W6" s="169"/>
      <c r="X6" s="169"/>
      <c r="Y6" s="169"/>
      <c r="Z6" s="171"/>
    </row>
    <row r="7" spans="1:26" ht="40.5" customHeight="1">
      <c r="A7" s="23"/>
      <c r="B7" s="272"/>
      <c r="C7" s="272"/>
      <c r="D7" s="33" t="s">
        <v>53</v>
      </c>
      <c r="E7" s="33" t="s">
        <v>76</v>
      </c>
      <c r="F7" s="33" t="s">
        <v>55</v>
      </c>
      <c r="G7" s="131" t="s">
        <v>45</v>
      </c>
      <c r="H7" s="172" t="str">
        <f>"1 
"&amp;fasi!D5</f>
        <v>1 
</v>
      </c>
      <c r="I7" s="172" t="str">
        <f>"2 
"&amp;fasi!E5</f>
        <v>2 
</v>
      </c>
      <c r="J7" s="172" t="str">
        <f>"3 
"&amp;fasi!F5</f>
        <v>3 
</v>
      </c>
      <c r="K7" s="172" t="str">
        <f>"4 
"&amp;fasi!G5</f>
        <v>4 
?</v>
      </c>
      <c r="L7" s="172" t="str">
        <f>"5 
"&amp;fasi!H5</f>
        <v>5 
?</v>
      </c>
      <c r="M7" s="172" t="str">
        <f>"6 
"&amp;fasi!I5</f>
        <v>6 
?</v>
      </c>
      <c r="N7" s="172" t="str">
        <f>"7 
"&amp;fasi!J5</f>
        <v>7 
?</v>
      </c>
      <c r="O7" s="172" t="str">
        <f>"8 
"&amp;fasi!K5</f>
        <v>8 
?</v>
      </c>
      <c r="P7" s="272"/>
      <c r="Q7" s="272"/>
      <c r="R7" s="280"/>
      <c r="S7" s="172" t="str">
        <f>H7</f>
        <v>1 
</v>
      </c>
      <c r="T7" s="172" t="str">
        <f aca="true" t="shared" si="0" ref="T7:Z7">I7</f>
        <v>2 
</v>
      </c>
      <c r="U7" s="172" t="str">
        <f t="shared" si="0"/>
        <v>3 
</v>
      </c>
      <c r="V7" s="172" t="str">
        <f t="shared" si="0"/>
        <v>4 
?</v>
      </c>
      <c r="W7" s="172" t="str">
        <f t="shared" si="0"/>
        <v>5 
?</v>
      </c>
      <c r="X7" s="172" t="str">
        <f t="shared" si="0"/>
        <v>6 
?</v>
      </c>
      <c r="Y7" s="172" t="str">
        <f t="shared" si="0"/>
        <v>7 
?</v>
      </c>
      <c r="Z7" s="172" t="str">
        <f t="shared" si="0"/>
        <v>8 
?</v>
      </c>
    </row>
    <row r="8" spans="1:26" ht="18.75" customHeight="1">
      <c r="A8" s="23">
        <v>1</v>
      </c>
      <c r="B8" s="15"/>
      <c r="C8" s="15"/>
      <c r="D8" s="132"/>
      <c r="E8" s="167"/>
      <c r="F8" s="50"/>
      <c r="G8" s="173">
        <f>IF(E8="",0,IF(F8="no",D8,ROUND(D8*E8/60,2)))</f>
        <v>0</v>
      </c>
      <c r="H8" s="162"/>
      <c r="I8" s="162"/>
      <c r="J8" s="162"/>
      <c r="K8" s="162"/>
      <c r="L8" s="162"/>
      <c r="M8" s="162"/>
      <c r="N8" s="162"/>
      <c r="O8" s="162"/>
      <c r="P8" s="74">
        <v>0</v>
      </c>
      <c r="Q8" s="48">
        <f aca="true" t="shared" si="1" ref="Q8:Q16">G8-P8</f>
        <v>0</v>
      </c>
      <c r="R8" s="109">
        <f aca="true" t="shared" si="2" ref="R8:R16">SUM(H8:O8)</f>
        <v>0</v>
      </c>
      <c r="S8" s="109">
        <f>IF($P8="",0,IF(H8="",0,$P8/$G8*H8))</f>
        <v>0</v>
      </c>
      <c r="T8" s="109">
        <f aca="true" t="shared" si="3" ref="T8:T16">IF($P8="",0,IF(I8="",0,$P8/$G8*I8))</f>
        <v>0</v>
      </c>
      <c r="U8" s="109">
        <f aca="true" t="shared" si="4" ref="U8:U16">IF($P8="",0,IF(J8="",0,$P8/$G8*J8))</f>
        <v>0</v>
      </c>
      <c r="V8" s="109">
        <f aca="true" t="shared" si="5" ref="V8:V16">IF($P8="",0,IF(K8="",0,$P8/$G8*K8))</f>
        <v>0</v>
      </c>
      <c r="W8" s="109">
        <f aca="true" t="shared" si="6" ref="W8:W16">IF($P8="",0,IF(L8="",0,$P8/$G8*L8))</f>
        <v>0</v>
      </c>
      <c r="X8" s="109">
        <f aca="true" t="shared" si="7" ref="X8:X16">IF($P8="",0,IF(M8="",0,$P8/$G8*M8))</f>
        <v>0</v>
      </c>
      <c r="Y8" s="109">
        <f aca="true" t="shared" si="8" ref="Y8:Y16">IF($P8="",0,IF(N8="",0,$P8/$G8*N8))</f>
        <v>0</v>
      </c>
      <c r="Z8" s="109">
        <f aca="true" t="shared" si="9" ref="Z8:Z16">IF($P8="",0,IF(O8="",0,$P8/$G8*O8))</f>
        <v>0</v>
      </c>
    </row>
    <row r="9" spans="1:26" ht="18.75" customHeight="1">
      <c r="A9" s="23">
        <v>2</v>
      </c>
      <c r="B9" s="15"/>
      <c r="C9" s="15"/>
      <c r="D9" s="132"/>
      <c r="E9" s="167"/>
      <c r="F9" s="50"/>
      <c r="G9" s="173">
        <f aca="true" t="shared" si="10" ref="G9:G27">IF(E9="",0,IF(F9="no",D9,ROUND(D9*E9/60,2)))</f>
        <v>0</v>
      </c>
      <c r="H9" s="162"/>
      <c r="I9" s="162"/>
      <c r="J9" s="162"/>
      <c r="K9" s="162"/>
      <c r="L9" s="162"/>
      <c r="M9" s="162"/>
      <c r="N9" s="162"/>
      <c r="O9" s="162"/>
      <c r="P9" s="74"/>
      <c r="Q9" s="48">
        <f t="shared" si="1"/>
        <v>0</v>
      </c>
      <c r="R9" s="109">
        <f t="shared" si="2"/>
        <v>0</v>
      </c>
      <c r="S9" s="109">
        <f aca="true" t="shared" si="11" ref="S9:S16">IF($P9="",0,IF(H9="",0,$P9/$G9*H9))</f>
        <v>0</v>
      </c>
      <c r="T9" s="109">
        <f t="shared" si="3"/>
        <v>0</v>
      </c>
      <c r="U9" s="109">
        <f t="shared" si="4"/>
        <v>0</v>
      </c>
      <c r="V9" s="109">
        <f t="shared" si="5"/>
        <v>0</v>
      </c>
      <c r="W9" s="109">
        <f t="shared" si="6"/>
        <v>0</v>
      </c>
      <c r="X9" s="109">
        <f t="shared" si="7"/>
        <v>0</v>
      </c>
      <c r="Y9" s="109">
        <f t="shared" si="8"/>
        <v>0</v>
      </c>
      <c r="Z9" s="109">
        <f t="shared" si="9"/>
        <v>0</v>
      </c>
    </row>
    <row r="10" spans="1:26" ht="18.75" customHeight="1">
      <c r="A10" s="23">
        <v>3</v>
      </c>
      <c r="B10" s="15"/>
      <c r="C10" s="15"/>
      <c r="D10" s="132"/>
      <c r="E10" s="167"/>
      <c r="F10" s="50"/>
      <c r="G10" s="173">
        <f t="shared" si="10"/>
        <v>0</v>
      </c>
      <c r="H10" s="162"/>
      <c r="I10" s="162"/>
      <c r="J10" s="162"/>
      <c r="K10" s="162"/>
      <c r="L10" s="162"/>
      <c r="M10" s="162"/>
      <c r="N10" s="162"/>
      <c r="O10" s="162"/>
      <c r="P10" s="74"/>
      <c r="Q10" s="48">
        <f t="shared" si="1"/>
        <v>0</v>
      </c>
      <c r="R10" s="109">
        <f t="shared" si="2"/>
        <v>0</v>
      </c>
      <c r="S10" s="109">
        <f t="shared" si="11"/>
        <v>0</v>
      </c>
      <c r="T10" s="109">
        <f t="shared" si="3"/>
        <v>0</v>
      </c>
      <c r="U10" s="109">
        <f t="shared" si="4"/>
        <v>0</v>
      </c>
      <c r="V10" s="109">
        <f t="shared" si="5"/>
        <v>0</v>
      </c>
      <c r="W10" s="109">
        <f t="shared" si="6"/>
        <v>0</v>
      </c>
      <c r="X10" s="109">
        <f t="shared" si="7"/>
        <v>0</v>
      </c>
      <c r="Y10" s="109">
        <f t="shared" si="8"/>
        <v>0</v>
      </c>
      <c r="Z10" s="109">
        <f t="shared" si="9"/>
        <v>0</v>
      </c>
    </row>
    <row r="11" spans="1:26" ht="18.75" customHeight="1">
      <c r="A11" s="23">
        <v>4</v>
      </c>
      <c r="B11" s="15"/>
      <c r="C11" s="15"/>
      <c r="D11" s="132"/>
      <c r="E11" s="167"/>
      <c r="F11" s="50"/>
      <c r="G11" s="173">
        <f t="shared" si="10"/>
        <v>0</v>
      </c>
      <c r="H11" s="162"/>
      <c r="I11" s="162"/>
      <c r="J11" s="162"/>
      <c r="K11" s="162"/>
      <c r="L11" s="162"/>
      <c r="M11" s="162"/>
      <c r="N11" s="162"/>
      <c r="O11" s="162"/>
      <c r="P11" s="74"/>
      <c r="Q11" s="48">
        <f t="shared" si="1"/>
        <v>0</v>
      </c>
      <c r="R11" s="109">
        <f t="shared" si="2"/>
        <v>0</v>
      </c>
      <c r="S11" s="109">
        <f t="shared" si="11"/>
        <v>0</v>
      </c>
      <c r="T11" s="109">
        <f t="shared" si="3"/>
        <v>0</v>
      </c>
      <c r="U11" s="109">
        <f t="shared" si="4"/>
        <v>0</v>
      </c>
      <c r="V11" s="109">
        <f t="shared" si="5"/>
        <v>0</v>
      </c>
      <c r="W11" s="109">
        <f t="shared" si="6"/>
        <v>0</v>
      </c>
      <c r="X11" s="109">
        <f t="shared" si="7"/>
        <v>0</v>
      </c>
      <c r="Y11" s="109">
        <f t="shared" si="8"/>
        <v>0</v>
      </c>
      <c r="Z11" s="109">
        <f t="shared" si="9"/>
        <v>0</v>
      </c>
    </row>
    <row r="12" spans="1:26" ht="18.75" customHeight="1">
      <c r="A12" s="23">
        <v>5</v>
      </c>
      <c r="B12" s="15"/>
      <c r="C12" s="15"/>
      <c r="D12" s="132"/>
      <c r="E12" s="167"/>
      <c r="F12" s="50"/>
      <c r="G12" s="173">
        <f t="shared" si="10"/>
        <v>0</v>
      </c>
      <c r="H12" s="162"/>
      <c r="I12" s="162"/>
      <c r="J12" s="162"/>
      <c r="K12" s="162"/>
      <c r="L12" s="162"/>
      <c r="M12" s="162"/>
      <c r="N12" s="162"/>
      <c r="O12" s="162"/>
      <c r="P12" s="74"/>
      <c r="Q12" s="48">
        <f t="shared" si="1"/>
        <v>0</v>
      </c>
      <c r="R12" s="109">
        <f t="shared" si="2"/>
        <v>0</v>
      </c>
      <c r="S12" s="109">
        <f t="shared" si="11"/>
        <v>0</v>
      </c>
      <c r="T12" s="109">
        <f t="shared" si="3"/>
        <v>0</v>
      </c>
      <c r="U12" s="109">
        <f t="shared" si="4"/>
        <v>0</v>
      </c>
      <c r="V12" s="109">
        <f t="shared" si="5"/>
        <v>0</v>
      </c>
      <c r="W12" s="109">
        <f t="shared" si="6"/>
        <v>0</v>
      </c>
      <c r="X12" s="109">
        <f t="shared" si="7"/>
        <v>0</v>
      </c>
      <c r="Y12" s="109">
        <f t="shared" si="8"/>
        <v>0</v>
      </c>
      <c r="Z12" s="109">
        <f t="shared" si="9"/>
        <v>0</v>
      </c>
    </row>
    <row r="13" spans="1:26" ht="18.75" customHeight="1">
      <c r="A13" s="23">
        <v>6</v>
      </c>
      <c r="B13" s="15"/>
      <c r="C13" s="15"/>
      <c r="D13" s="132"/>
      <c r="E13" s="167"/>
      <c r="F13" s="50"/>
      <c r="G13" s="173">
        <f t="shared" si="10"/>
        <v>0</v>
      </c>
      <c r="H13" s="162"/>
      <c r="I13" s="162"/>
      <c r="J13" s="162"/>
      <c r="K13" s="162"/>
      <c r="L13" s="162"/>
      <c r="M13" s="162"/>
      <c r="N13" s="162"/>
      <c r="O13" s="162"/>
      <c r="P13" s="74"/>
      <c r="Q13" s="48">
        <f t="shared" si="1"/>
        <v>0</v>
      </c>
      <c r="R13" s="109">
        <f t="shared" si="2"/>
        <v>0</v>
      </c>
      <c r="S13" s="109">
        <f t="shared" si="11"/>
        <v>0</v>
      </c>
      <c r="T13" s="109">
        <f t="shared" si="3"/>
        <v>0</v>
      </c>
      <c r="U13" s="109">
        <f t="shared" si="4"/>
        <v>0</v>
      </c>
      <c r="V13" s="109">
        <f t="shared" si="5"/>
        <v>0</v>
      </c>
      <c r="W13" s="109">
        <f t="shared" si="6"/>
        <v>0</v>
      </c>
      <c r="X13" s="109">
        <f t="shared" si="7"/>
        <v>0</v>
      </c>
      <c r="Y13" s="109">
        <f t="shared" si="8"/>
        <v>0</v>
      </c>
      <c r="Z13" s="109">
        <f t="shared" si="9"/>
        <v>0</v>
      </c>
    </row>
    <row r="14" spans="1:26" ht="18.75" customHeight="1">
      <c r="A14" s="23">
        <v>7</v>
      </c>
      <c r="B14" s="15"/>
      <c r="C14" s="15"/>
      <c r="D14" s="132"/>
      <c r="E14" s="167"/>
      <c r="F14" s="50"/>
      <c r="G14" s="173">
        <f t="shared" si="10"/>
        <v>0</v>
      </c>
      <c r="H14" s="162"/>
      <c r="I14" s="162"/>
      <c r="J14" s="162"/>
      <c r="K14" s="162"/>
      <c r="L14" s="162"/>
      <c r="M14" s="162"/>
      <c r="N14" s="162"/>
      <c r="O14" s="162"/>
      <c r="P14" s="74"/>
      <c r="Q14" s="48">
        <f t="shared" si="1"/>
        <v>0</v>
      </c>
      <c r="R14" s="109">
        <f t="shared" si="2"/>
        <v>0</v>
      </c>
      <c r="S14" s="109">
        <f t="shared" si="11"/>
        <v>0</v>
      </c>
      <c r="T14" s="109">
        <f t="shared" si="3"/>
        <v>0</v>
      </c>
      <c r="U14" s="109">
        <f t="shared" si="4"/>
        <v>0</v>
      </c>
      <c r="V14" s="109">
        <f t="shared" si="5"/>
        <v>0</v>
      </c>
      <c r="W14" s="109">
        <f t="shared" si="6"/>
        <v>0</v>
      </c>
      <c r="X14" s="109">
        <f t="shared" si="7"/>
        <v>0</v>
      </c>
      <c r="Y14" s="109">
        <f t="shared" si="8"/>
        <v>0</v>
      </c>
      <c r="Z14" s="109">
        <f t="shared" si="9"/>
        <v>0</v>
      </c>
    </row>
    <row r="15" spans="1:26" ht="18.75" customHeight="1">
      <c r="A15" s="23">
        <v>8</v>
      </c>
      <c r="B15" s="15"/>
      <c r="C15" s="15"/>
      <c r="D15" s="132"/>
      <c r="E15" s="167"/>
      <c r="F15" s="50"/>
      <c r="G15" s="173">
        <f t="shared" si="10"/>
        <v>0</v>
      </c>
      <c r="H15" s="162"/>
      <c r="I15" s="162"/>
      <c r="J15" s="162"/>
      <c r="K15" s="162"/>
      <c r="L15" s="162"/>
      <c r="M15" s="162"/>
      <c r="N15" s="162"/>
      <c r="O15" s="162"/>
      <c r="P15" s="74"/>
      <c r="Q15" s="48">
        <f t="shared" si="1"/>
        <v>0</v>
      </c>
      <c r="R15" s="109">
        <f t="shared" si="2"/>
        <v>0</v>
      </c>
      <c r="S15" s="109">
        <f t="shared" si="11"/>
        <v>0</v>
      </c>
      <c r="T15" s="109">
        <f t="shared" si="3"/>
        <v>0</v>
      </c>
      <c r="U15" s="109">
        <f t="shared" si="4"/>
        <v>0</v>
      </c>
      <c r="V15" s="109">
        <f t="shared" si="5"/>
        <v>0</v>
      </c>
      <c r="W15" s="109">
        <f t="shared" si="6"/>
        <v>0</v>
      </c>
      <c r="X15" s="109">
        <f t="shared" si="7"/>
        <v>0</v>
      </c>
      <c r="Y15" s="109">
        <f t="shared" si="8"/>
        <v>0</v>
      </c>
      <c r="Z15" s="109">
        <f t="shared" si="9"/>
        <v>0</v>
      </c>
    </row>
    <row r="16" spans="1:26" ht="18.75" customHeight="1">
      <c r="A16" s="23">
        <v>9</v>
      </c>
      <c r="B16" s="15"/>
      <c r="C16" s="15"/>
      <c r="D16" s="132"/>
      <c r="E16" s="167"/>
      <c r="F16" s="50"/>
      <c r="G16" s="173">
        <f t="shared" si="10"/>
        <v>0</v>
      </c>
      <c r="H16" s="162"/>
      <c r="I16" s="162"/>
      <c r="J16" s="162"/>
      <c r="K16" s="162"/>
      <c r="L16" s="162"/>
      <c r="M16" s="162"/>
      <c r="N16" s="162"/>
      <c r="O16" s="162"/>
      <c r="P16" s="74"/>
      <c r="Q16" s="48">
        <f t="shared" si="1"/>
        <v>0</v>
      </c>
      <c r="R16" s="109">
        <f t="shared" si="2"/>
        <v>0</v>
      </c>
      <c r="S16" s="109">
        <f t="shared" si="11"/>
        <v>0</v>
      </c>
      <c r="T16" s="109">
        <f t="shared" si="3"/>
        <v>0</v>
      </c>
      <c r="U16" s="109">
        <f t="shared" si="4"/>
        <v>0</v>
      </c>
      <c r="V16" s="109">
        <f t="shared" si="5"/>
        <v>0</v>
      </c>
      <c r="W16" s="109">
        <f t="shared" si="6"/>
        <v>0</v>
      </c>
      <c r="X16" s="109">
        <f t="shared" si="7"/>
        <v>0</v>
      </c>
      <c r="Y16" s="109">
        <f t="shared" si="8"/>
        <v>0</v>
      </c>
      <c r="Z16" s="109">
        <f t="shared" si="9"/>
        <v>0</v>
      </c>
    </row>
    <row r="17" spans="1:26" ht="18.75" customHeight="1">
      <c r="A17" s="23">
        <v>10</v>
      </c>
      <c r="B17" s="15"/>
      <c r="C17" s="15"/>
      <c r="D17" s="132"/>
      <c r="E17" s="167"/>
      <c r="F17" s="50"/>
      <c r="G17" s="173">
        <f t="shared" si="10"/>
        <v>0</v>
      </c>
      <c r="H17" s="162"/>
      <c r="I17" s="162"/>
      <c r="J17" s="162"/>
      <c r="K17" s="162"/>
      <c r="L17" s="162"/>
      <c r="M17" s="162"/>
      <c r="N17" s="162"/>
      <c r="O17" s="162"/>
      <c r="P17" s="74"/>
      <c r="Q17" s="48">
        <f aca="true" t="shared" si="12" ref="Q17:Q27">G17-P17</f>
        <v>0</v>
      </c>
      <c r="R17" s="109">
        <f aca="true" t="shared" si="13" ref="R17:R27">SUM(H17:O17)</f>
        <v>0</v>
      </c>
      <c r="S17" s="109">
        <f aca="true" t="shared" si="14" ref="S17:S27">IF($P17="",0,IF(H17="",0,$P17/$G17*H17))</f>
        <v>0</v>
      </c>
      <c r="T17" s="109">
        <f aca="true" t="shared" si="15" ref="T17:T27">IF($P17="",0,IF(I17="",0,$P17/$G17*I17))</f>
        <v>0</v>
      </c>
      <c r="U17" s="109">
        <f aca="true" t="shared" si="16" ref="U17:U27">IF($P17="",0,IF(J17="",0,$P17/$G17*J17))</f>
        <v>0</v>
      </c>
      <c r="V17" s="109">
        <f aca="true" t="shared" si="17" ref="V17:V27">IF($P17="",0,IF(K17="",0,$P17/$G17*K17))</f>
        <v>0</v>
      </c>
      <c r="W17" s="109">
        <f aca="true" t="shared" si="18" ref="W17:W27">IF($P17="",0,IF(L17="",0,$P17/$G17*L17))</f>
        <v>0</v>
      </c>
      <c r="X17" s="109">
        <f aca="true" t="shared" si="19" ref="X17:X27">IF($P17="",0,IF(M17="",0,$P17/$G17*M17))</f>
        <v>0</v>
      </c>
      <c r="Y17" s="109">
        <f aca="true" t="shared" si="20" ref="Y17:Y27">IF($P17="",0,IF(N17="",0,$P17/$G17*N17))</f>
        <v>0</v>
      </c>
      <c r="Z17" s="109">
        <f aca="true" t="shared" si="21" ref="Z17:Z27">IF($P17="",0,IF(O17="",0,$P17/$G17*O17))</f>
        <v>0</v>
      </c>
    </row>
    <row r="18" spans="1:26" ht="18.75" customHeight="1">
      <c r="A18" s="23">
        <v>11</v>
      </c>
      <c r="B18" s="15"/>
      <c r="C18" s="15"/>
      <c r="D18" s="132"/>
      <c r="E18" s="167"/>
      <c r="F18" s="50"/>
      <c r="G18" s="173">
        <f t="shared" si="10"/>
        <v>0</v>
      </c>
      <c r="H18" s="162"/>
      <c r="I18" s="162"/>
      <c r="J18" s="162"/>
      <c r="K18" s="162"/>
      <c r="L18" s="162"/>
      <c r="M18" s="162"/>
      <c r="N18" s="162"/>
      <c r="O18" s="162"/>
      <c r="P18" s="74"/>
      <c r="Q18" s="48">
        <f t="shared" si="12"/>
        <v>0</v>
      </c>
      <c r="R18" s="109">
        <f t="shared" si="13"/>
        <v>0</v>
      </c>
      <c r="S18" s="109">
        <f t="shared" si="14"/>
        <v>0</v>
      </c>
      <c r="T18" s="109">
        <f t="shared" si="15"/>
        <v>0</v>
      </c>
      <c r="U18" s="109">
        <f t="shared" si="16"/>
        <v>0</v>
      </c>
      <c r="V18" s="109">
        <f t="shared" si="17"/>
        <v>0</v>
      </c>
      <c r="W18" s="109">
        <f t="shared" si="18"/>
        <v>0</v>
      </c>
      <c r="X18" s="109">
        <f t="shared" si="19"/>
        <v>0</v>
      </c>
      <c r="Y18" s="109">
        <f t="shared" si="20"/>
        <v>0</v>
      </c>
      <c r="Z18" s="109">
        <f t="shared" si="21"/>
        <v>0</v>
      </c>
    </row>
    <row r="19" spans="1:26" ht="18.75" customHeight="1">
      <c r="A19" s="23">
        <v>12</v>
      </c>
      <c r="B19" s="15"/>
      <c r="C19" s="15"/>
      <c r="D19" s="132"/>
      <c r="E19" s="167"/>
      <c r="F19" s="50"/>
      <c r="G19" s="173">
        <f t="shared" si="10"/>
        <v>0</v>
      </c>
      <c r="H19" s="162"/>
      <c r="I19" s="162"/>
      <c r="J19" s="162"/>
      <c r="K19" s="162"/>
      <c r="L19" s="162"/>
      <c r="M19" s="162"/>
      <c r="N19" s="162"/>
      <c r="O19" s="162"/>
      <c r="P19" s="74"/>
      <c r="Q19" s="48">
        <f t="shared" si="12"/>
        <v>0</v>
      </c>
      <c r="R19" s="109">
        <f t="shared" si="13"/>
        <v>0</v>
      </c>
      <c r="S19" s="109">
        <f t="shared" si="14"/>
        <v>0</v>
      </c>
      <c r="T19" s="109">
        <f t="shared" si="15"/>
        <v>0</v>
      </c>
      <c r="U19" s="109">
        <f t="shared" si="16"/>
        <v>0</v>
      </c>
      <c r="V19" s="109">
        <f t="shared" si="17"/>
        <v>0</v>
      </c>
      <c r="W19" s="109">
        <f t="shared" si="18"/>
        <v>0</v>
      </c>
      <c r="X19" s="109">
        <f t="shared" si="19"/>
        <v>0</v>
      </c>
      <c r="Y19" s="109">
        <f t="shared" si="20"/>
        <v>0</v>
      </c>
      <c r="Z19" s="109">
        <f t="shared" si="21"/>
        <v>0</v>
      </c>
    </row>
    <row r="20" spans="1:26" ht="18.75" customHeight="1">
      <c r="A20" s="23">
        <v>13</v>
      </c>
      <c r="B20" s="15"/>
      <c r="C20" s="15"/>
      <c r="D20" s="132"/>
      <c r="E20" s="167"/>
      <c r="F20" s="50"/>
      <c r="G20" s="173">
        <f t="shared" si="10"/>
        <v>0</v>
      </c>
      <c r="H20" s="162"/>
      <c r="I20" s="162"/>
      <c r="J20" s="162"/>
      <c r="K20" s="162"/>
      <c r="L20" s="162"/>
      <c r="M20" s="162"/>
      <c r="N20" s="162"/>
      <c r="O20" s="162"/>
      <c r="P20" s="74"/>
      <c r="Q20" s="48">
        <f t="shared" si="12"/>
        <v>0</v>
      </c>
      <c r="R20" s="109">
        <f t="shared" si="13"/>
        <v>0</v>
      </c>
      <c r="S20" s="109">
        <f t="shared" si="14"/>
        <v>0</v>
      </c>
      <c r="T20" s="109">
        <f t="shared" si="15"/>
        <v>0</v>
      </c>
      <c r="U20" s="109">
        <f t="shared" si="16"/>
        <v>0</v>
      </c>
      <c r="V20" s="109">
        <f t="shared" si="17"/>
        <v>0</v>
      </c>
      <c r="W20" s="109">
        <f t="shared" si="18"/>
        <v>0</v>
      </c>
      <c r="X20" s="109">
        <f t="shared" si="19"/>
        <v>0</v>
      </c>
      <c r="Y20" s="109">
        <f t="shared" si="20"/>
        <v>0</v>
      </c>
      <c r="Z20" s="109">
        <f t="shared" si="21"/>
        <v>0</v>
      </c>
    </row>
    <row r="21" spans="1:26" ht="18.75" customHeight="1">
      <c r="A21" s="23">
        <v>14</v>
      </c>
      <c r="B21" s="15"/>
      <c r="C21" s="15"/>
      <c r="D21" s="132"/>
      <c r="E21" s="167"/>
      <c r="F21" s="50"/>
      <c r="G21" s="173">
        <f t="shared" si="10"/>
        <v>0</v>
      </c>
      <c r="H21" s="162"/>
      <c r="I21" s="162"/>
      <c r="J21" s="162"/>
      <c r="K21" s="162"/>
      <c r="L21" s="162"/>
      <c r="M21" s="162"/>
      <c r="N21" s="162"/>
      <c r="O21" s="162"/>
      <c r="P21" s="74"/>
      <c r="Q21" s="48">
        <f t="shared" si="12"/>
        <v>0</v>
      </c>
      <c r="R21" s="109">
        <f t="shared" si="13"/>
        <v>0</v>
      </c>
      <c r="S21" s="109">
        <f t="shared" si="14"/>
        <v>0</v>
      </c>
      <c r="T21" s="109">
        <f t="shared" si="15"/>
        <v>0</v>
      </c>
      <c r="U21" s="109">
        <f t="shared" si="16"/>
        <v>0</v>
      </c>
      <c r="V21" s="109">
        <f t="shared" si="17"/>
        <v>0</v>
      </c>
      <c r="W21" s="109">
        <f t="shared" si="18"/>
        <v>0</v>
      </c>
      <c r="X21" s="109">
        <f t="shared" si="19"/>
        <v>0</v>
      </c>
      <c r="Y21" s="109">
        <f t="shared" si="20"/>
        <v>0</v>
      </c>
      <c r="Z21" s="109">
        <f t="shared" si="21"/>
        <v>0</v>
      </c>
    </row>
    <row r="22" spans="1:26" ht="18.75" customHeight="1">
      <c r="A22" s="23">
        <v>15</v>
      </c>
      <c r="B22" s="15"/>
      <c r="C22" s="15"/>
      <c r="D22" s="132"/>
      <c r="E22" s="167"/>
      <c r="F22" s="50"/>
      <c r="G22" s="173">
        <f t="shared" si="10"/>
        <v>0</v>
      </c>
      <c r="H22" s="162"/>
      <c r="I22" s="162"/>
      <c r="J22" s="162"/>
      <c r="K22" s="162"/>
      <c r="L22" s="162"/>
      <c r="M22" s="162"/>
      <c r="N22" s="162"/>
      <c r="O22" s="162"/>
      <c r="P22" s="74"/>
      <c r="Q22" s="48">
        <f t="shared" si="12"/>
        <v>0</v>
      </c>
      <c r="R22" s="109">
        <f t="shared" si="13"/>
        <v>0</v>
      </c>
      <c r="S22" s="109">
        <f t="shared" si="14"/>
        <v>0</v>
      </c>
      <c r="T22" s="109">
        <f t="shared" si="15"/>
        <v>0</v>
      </c>
      <c r="U22" s="109">
        <f t="shared" si="16"/>
        <v>0</v>
      </c>
      <c r="V22" s="109">
        <f t="shared" si="17"/>
        <v>0</v>
      </c>
      <c r="W22" s="109">
        <f t="shared" si="18"/>
        <v>0</v>
      </c>
      <c r="X22" s="109">
        <f t="shared" si="19"/>
        <v>0</v>
      </c>
      <c r="Y22" s="109">
        <f t="shared" si="20"/>
        <v>0</v>
      </c>
      <c r="Z22" s="109">
        <f t="shared" si="21"/>
        <v>0</v>
      </c>
    </row>
    <row r="23" spans="1:26" ht="18.75" customHeight="1">
      <c r="A23" s="23">
        <v>16</v>
      </c>
      <c r="B23" s="15"/>
      <c r="C23" s="15"/>
      <c r="D23" s="132"/>
      <c r="E23" s="167"/>
      <c r="F23" s="50"/>
      <c r="G23" s="173">
        <f t="shared" si="10"/>
        <v>0</v>
      </c>
      <c r="H23" s="162"/>
      <c r="I23" s="162"/>
      <c r="J23" s="162"/>
      <c r="K23" s="162"/>
      <c r="L23" s="162"/>
      <c r="M23" s="162"/>
      <c r="N23" s="162"/>
      <c r="O23" s="162"/>
      <c r="P23" s="74"/>
      <c r="Q23" s="48">
        <f t="shared" si="12"/>
        <v>0</v>
      </c>
      <c r="R23" s="109">
        <f t="shared" si="13"/>
        <v>0</v>
      </c>
      <c r="S23" s="109">
        <f t="shared" si="14"/>
        <v>0</v>
      </c>
      <c r="T23" s="109">
        <f t="shared" si="15"/>
        <v>0</v>
      </c>
      <c r="U23" s="109">
        <f t="shared" si="16"/>
        <v>0</v>
      </c>
      <c r="V23" s="109">
        <f t="shared" si="17"/>
        <v>0</v>
      </c>
      <c r="W23" s="109">
        <f t="shared" si="18"/>
        <v>0</v>
      </c>
      <c r="X23" s="109">
        <f t="shared" si="19"/>
        <v>0</v>
      </c>
      <c r="Y23" s="109">
        <f t="shared" si="20"/>
        <v>0</v>
      </c>
      <c r="Z23" s="109">
        <f t="shared" si="21"/>
        <v>0</v>
      </c>
    </row>
    <row r="24" spans="1:26" ht="18.75" customHeight="1">
      <c r="A24" s="23">
        <v>17</v>
      </c>
      <c r="B24" s="15"/>
      <c r="C24" s="15"/>
      <c r="D24" s="132"/>
      <c r="E24" s="167"/>
      <c r="F24" s="50"/>
      <c r="G24" s="173">
        <f t="shared" si="10"/>
        <v>0</v>
      </c>
      <c r="H24" s="162"/>
      <c r="I24" s="162"/>
      <c r="J24" s="162"/>
      <c r="K24" s="162"/>
      <c r="L24" s="162"/>
      <c r="M24" s="162"/>
      <c r="N24" s="162"/>
      <c r="O24" s="162"/>
      <c r="P24" s="74"/>
      <c r="Q24" s="48">
        <f t="shared" si="12"/>
        <v>0</v>
      </c>
      <c r="R24" s="109">
        <f t="shared" si="13"/>
        <v>0</v>
      </c>
      <c r="S24" s="109">
        <f t="shared" si="14"/>
        <v>0</v>
      </c>
      <c r="T24" s="109">
        <f t="shared" si="15"/>
        <v>0</v>
      </c>
      <c r="U24" s="109">
        <f t="shared" si="16"/>
        <v>0</v>
      </c>
      <c r="V24" s="109">
        <f t="shared" si="17"/>
        <v>0</v>
      </c>
      <c r="W24" s="109">
        <f t="shared" si="18"/>
        <v>0</v>
      </c>
      <c r="X24" s="109">
        <f t="shared" si="19"/>
        <v>0</v>
      </c>
      <c r="Y24" s="109">
        <f t="shared" si="20"/>
        <v>0</v>
      </c>
      <c r="Z24" s="109">
        <f t="shared" si="21"/>
        <v>0</v>
      </c>
    </row>
    <row r="25" spans="1:26" ht="18.75" customHeight="1">
      <c r="A25" s="23">
        <v>18</v>
      </c>
      <c r="B25" s="15"/>
      <c r="C25" s="15"/>
      <c r="D25" s="132"/>
      <c r="E25" s="167"/>
      <c r="F25" s="50"/>
      <c r="G25" s="173">
        <f t="shared" si="10"/>
        <v>0</v>
      </c>
      <c r="H25" s="162"/>
      <c r="I25" s="162"/>
      <c r="J25" s="162"/>
      <c r="K25" s="162"/>
      <c r="L25" s="162"/>
      <c r="M25" s="162"/>
      <c r="N25" s="162"/>
      <c r="O25" s="162"/>
      <c r="P25" s="74"/>
      <c r="Q25" s="48">
        <f t="shared" si="12"/>
        <v>0</v>
      </c>
      <c r="R25" s="109">
        <f t="shared" si="13"/>
        <v>0</v>
      </c>
      <c r="S25" s="109">
        <f t="shared" si="14"/>
        <v>0</v>
      </c>
      <c r="T25" s="109">
        <f t="shared" si="15"/>
        <v>0</v>
      </c>
      <c r="U25" s="109">
        <f t="shared" si="16"/>
        <v>0</v>
      </c>
      <c r="V25" s="109">
        <f t="shared" si="17"/>
        <v>0</v>
      </c>
      <c r="W25" s="109">
        <f t="shared" si="18"/>
        <v>0</v>
      </c>
      <c r="X25" s="109">
        <f t="shared" si="19"/>
        <v>0</v>
      </c>
      <c r="Y25" s="109">
        <f t="shared" si="20"/>
        <v>0</v>
      </c>
      <c r="Z25" s="109">
        <f t="shared" si="21"/>
        <v>0</v>
      </c>
    </row>
    <row r="26" spans="1:26" ht="18.75" customHeight="1">
      <c r="A26" s="23">
        <v>19</v>
      </c>
      <c r="B26" s="15"/>
      <c r="C26" s="15"/>
      <c r="D26" s="132"/>
      <c r="E26" s="167"/>
      <c r="F26" s="50"/>
      <c r="G26" s="173">
        <f t="shared" si="10"/>
        <v>0</v>
      </c>
      <c r="H26" s="162"/>
      <c r="I26" s="162"/>
      <c r="J26" s="162"/>
      <c r="K26" s="162"/>
      <c r="L26" s="162"/>
      <c r="M26" s="162"/>
      <c r="N26" s="162"/>
      <c r="O26" s="162"/>
      <c r="P26" s="74"/>
      <c r="Q26" s="48">
        <f t="shared" si="12"/>
        <v>0</v>
      </c>
      <c r="R26" s="109">
        <f t="shared" si="13"/>
        <v>0</v>
      </c>
      <c r="S26" s="109">
        <f t="shared" si="14"/>
        <v>0</v>
      </c>
      <c r="T26" s="109">
        <f t="shared" si="15"/>
        <v>0</v>
      </c>
      <c r="U26" s="109">
        <f t="shared" si="16"/>
        <v>0</v>
      </c>
      <c r="V26" s="109">
        <f t="shared" si="17"/>
        <v>0</v>
      </c>
      <c r="W26" s="109">
        <f t="shared" si="18"/>
        <v>0</v>
      </c>
      <c r="X26" s="109">
        <f t="shared" si="19"/>
        <v>0</v>
      </c>
      <c r="Y26" s="109">
        <f t="shared" si="20"/>
        <v>0</v>
      </c>
      <c r="Z26" s="109">
        <f t="shared" si="21"/>
        <v>0</v>
      </c>
    </row>
    <row r="27" spans="1:26" ht="18.75" customHeight="1">
      <c r="A27" s="23">
        <v>20</v>
      </c>
      <c r="B27" s="15"/>
      <c r="C27" s="15"/>
      <c r="D27" s="132"/>
      <c r="E27" s="167"/>
      <c r="F27" s="50"/>
      <c r="G27" s="173">
        <f t="shared" si="10"/>
        <v>0</v>
      </c>
      <c r="H27" s="162"/>
      <c r="I27" s="162"/>
      <c r="J27" s="162"/>
      <c r="K27" s="162"/>
      <c r="L27" s="162"/>
      <c r="M27" s="162"/>
      <c r="N27" s="162"/>
      <c r="O27" s="162"/>
      <c r="P27" s="74"/>
      <c r="Q27" s="48">
        <f t="shared" si="12"/>
        <v>0</v>
      </c>
      <c r="R27" s="109">
        <f t="shared" si="13"/>
        <v>0</v>
      </c>
      <c r="S27" s="109">
        <f t="shared" si="14"/>
        <v>0</v>
      </c>
      <c r="T27" s="109">
        <f t="shared" si="15"/>
        <v>0</v>
      </c>
      <c r="U27" s="109">
        <f t="shared" si="16"/>
        <v>0</v>
      </c>
      <c r="V27" s="109">
        <f t="shared" si="17"/>
        <v>0</v>
      </c>
      <c r="W27" s="109">
        <f t="shared" si="18"/>
        <v>0</v>
      </c>
      <c r="X27" s="109">
        <f t="shared" si="19"/>
        <v>0</v>
      </c>
      <c r="Y27" s="109">
        <f t="shared" si="20"/>
        <v>0</v>
      </c>
      <c r="Z27" s="109">
        <f t="shared" si="21"/>
        <v>0</v>
      </c>
    </row>
    <row r="28" spans="1:26" s="44" customFormat="1" ht="18.75" customHeight="1">
      <c r="A28" s="23" t="s">
        <v>17</v>
      </c>
      <c r="B28" s="61"/>
      <c r="C28" s="61"/>
      <c r="D28" s="108">
        <f>SUM(D8:D27)</f>
        <v>0</v>
      </c>
      <c r="E28" s="42"/>
      <c r="F28" s="49"/>
      <c r="G28" s="165">
        <f aca="true" t="shared" si="22" ref="G28:Z28">SUM(G8:G27)</f>
        <v>0</v>
      </c>
      <c r="H28" s="43">
        <f t="shared" si="22"/>
        <v>0</v>
      </c>
      <c r="I28" s="43">
        <f t="shared" si="22"/>
        <v>0</v>
      </c>
      <c r="J28" s="43">
        <f t="shared" si="22"/>
        <v>0</v>
      </c>
      <c r="K28" s="43">
        <f t="shared" si="22"/>
        <v>0</v>
      </c>
      <c r="L28" s="43">
        <f t="shared" si="22"/>
        <v>0</v>
      </c>
      <c r="M28" s="43">
        <f t="shared" si="22"/>
        <v>0</v>
      </c>
      <c r="N28" s="43">
        <f t="shared" si="22"/>
        <v>0</v>
      </c>
      <c r="O28" s="43">
        <f t="shared" si="22"/>
        <v>0</v>
      </c>
      <c r="P28" s="43">
        <f t="shared" si="22"/>
        <v>0</v>
      </c>
      <c r="Q28" s="43">
        <f t="shared" si="22"/>
        <v>0</v>
      </c>
      <c r="R28" s="43">
        <f t="shared" si="22"/>
        <v>0</v>
      </c>
      <c r="S28" s="43">
        <f t="shared" si="22"/>
        <v>0</v>
      </c>
      <c r="T28" s="43">
        <f t="shared" si="22"/>
        <v>0</v>
      </c>
      <c r="U28" s="43">
        <f t="shared" si="22"/>
        <v>0</v>
      </c>
      <c r="V28" s="43">
        <f t="shared" si="22"/>
        <v>0</v>
      </c>
      <c r="W28" s="43">
        <f t="shared" si="22"/>
        <v>0</v>
      </c>
      <c r="X28" s="43">
        <f t="shared" si="22"/>
        <v>0</v>
      </c>
      <c r="Y28" s="43">
        <f t="shared" si="22"/>
        <v>0</v>
      </c>
      <c r="Z28" s="43">
        <f t="shared" si="22"/>
        <v>0</v>
      </c>
    </row>
    <row r="29" ht="10.5">
      <c r="B29" s="16" t="s">
        <v>106</v>
      </c>
    </row>
  </sheetData>
  <sheetProtection password="CC02" sheet="1" objects="1" scenarios="1" formatColumns="0" formatRows="0"/>
  <mergeCells count="6">
    <mergeCell ref="B6:B7"/>
    <mergeCell ref="C6:C7"/>
    <mergeCell ref="R6:R7"/>
    <mergeCell ref="D6:G6"/>
    <mergeCell ref="P6:P7"/>
    <mergeCell ref="Q6:Q7"/>
  </mergeCells>
  <conditionalFormatting sqref="G8:G27">
    <cfRule type="cellIs" priority="1" dxfId="1" operator="notEqual" stopIfTrue="1">
      <formula>R8</formula>
    </cfRule>
  </conditionalFormatting>
  <conditionalFormatting sqref="D8:D27">
    <cfRule type="cellIs" priority="2" dxfId="0" operator="greaterThan" stopIfTrue="1">
      <formula>#REF!</formula>
    </cfRule>
  </conditionalFormatting>
  <dataValidations count="2">
    <dataValidation allowBlank="1" showInputMessage="1" showErrorMessage="1" prompt="se non va applicato il calcolo dell'ammortamento, digitare &quot;no&quot;" sqref="F8:F27"/>
    <dataValidation allowBlank="1" showInputMessage="1" showErrorMessage="1" prompt="questo valore deve corrispondere alla somma dei valori imputati alle fasi (altrimenti la cella si colora di rosso)" sqref="G8:G27"/>
  </dataValidations>
  <printOptions/>
  <pageMargins left="0.1968503937007874" right="0" top="0.35433070866141736" bottom="0.1968503937007874" header="0.31496062992125984" footer="0.11811023622047245"/>
  <pageSetup fitToHeight="2" horizontalDpi="300" verticalDpi="300" orientation="landscape" paperSize="9" r:id="rId1"/>
  <headerFooter alignWithMargins="0">
    <oddFooter>&amp;R&amp;"Verdana,Normale"&amp;7&amp;P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6">
    <tabColor indexed="50"/>
  </sheetPr>
  <dimension ref="A1:Z30"/>
  <sheetViews>
    <sheetView zoomScalePageLayoutView="0" workbookViewId="0" topLeftCell="A1">
      <selection activeCell="A27" sqref="A27:IV27"/>
    </sheetView>
  </sheetViews>
  <sheetFormatPr defaultColWidth="9.140625" defaultRowHeight="12.75"/>
  <cols>
    <col min="1" max="1" width="2.140625" style="19" customWidth="1"/>
    <col min="2" max="2" width="12.140625" style="16" customWidth="1"/>
    <col min="3" max="3" width="11.57421875" style="16" customWidth="1"/>
    <col min="4" max="4" width="9.57421875" style="45" customWidth="1"/>
    <col min="5" max="5" width="4.00390625" style="45" customWidth="1"/>
    <col min="6" max="6" width="1.8515625" style="46" customWidth="1"/>
    <col min="7" max="7" width="10.57421875" style="16" customWidth="1"/>
    <col min="8" max="8" width="9.7109375" style="159" customWidth="1"/>
    <col min="9" max="9" width="9.140625" style="16" customWidth="1"/>
    <col min="10" max="10" width="9.421875" style="16" customWidth="1"/>
    <col min="11" max="15" width="9.140625" style="16" customWidth="1"/>
    <col min="16" max="16" width="10.140625" style="101" customWidth="1"/>
    <col min="17" max="17" width="10.57421875" style="16" customWidth="1"/>
    <col min="18" max="19" width="9.7109375" style="159" hidden="1" customWidth="1"/>
    <col min="20" max="20" width="9.140625" style="16" hidden="1" customWidth="1"/>
    <col min="21" max="21" width="9.421875" style="16" hidden="1" customWidth="1"/>
    <col min="22" max="26" width="9.140625" style="16" hidden="1" customWidth="1"/>
    <col min="27" max="16384" width="9.140625" style="16" customWidth="1"/>
  </cols>
  <sheetData>
    <row r="1" spans="1:17" ht="17.25" customHeight="1">
      <c r="A1" s="16"/>
      <c r="B1" s="52" t="s">
        <v>25</v>
      </c>
      <c r="C1" s="52"/>
      <c r="P1" s="97"/>
      <c r="Q1" s="38" t="s">
        <v>10</v>
      </c>
    </row>
    <row r="2" spans="1:19" ht="17.25" customHeight="1">
      <c r="A2" s="16"/>
      <c r="B2" s="37"/>
      <c r="C2" s="37"/>
      <c r="E2" s="203"/>
      <c r="H2" s="160"/>
      <c r="P2" s="54"/>
      <c r="Q2" s="39" t="s">
        <v>96</v>
      </c>
      <c r="R2" s="160"/>
      <c r="S2" s="160"/>
    </row>
    <row r="3" spans="2:19" ht="16.5" customHeight="1">
      <c r="B3" s="29" t="s">
        <v>8</v>
      </c>
      <c r="C3" s="29"/>
      <c r="D3" s="30"/>
      <c r="E3" s="30"/>
      <c r="F3" s="47"/>
      <c r="H3" s="161"/>
      <c r="P3" s="118"/>
      <c r="Q3" s="121"/>
      <c r="R3" s="161"/>
      <c r="S3" s="161"/>
    </row>
    <row r="4" spans="2:17" ht="4.5" customHeight="1">
      <c r="B4" s="70"/>
      <c r="C4" s="70"/>
      <c r="D4" s="31"/>
      <c r="E4" s="31"/>
      <c r="F4" s="47"/>
      <c r="P4" s="118"/>
      <c r="Q4" s="121"/>
    </row>
    <row r="5" spans="2:17" ht="6.75" customHeight="1">
      <c r="B5" s="37"/>
      <c r="C5" s="37"/>
      <c r="D5" s="31"/>
      <c r="E5" s="31"/>
      <c r="F5" s="47"/>
      <c r="G5" s="71"/>
      <c r="P5" s="99"/>
      <c r="Q5" s="71"/>
    </row>
    <row r="6" spans="1:26" s="41" customFormat="1" ht="9.75" customHeight="1">
      <c r="A6" s="40"/>
      <c r="B6" s="271" t="s">
        <v>50</v>
      </c>
      <c r="C6" s="271" t="s">
        <v>37</v>
      </c>
      <c r="D6" s="281" t="s">
        <v>38</v>
      </c>
      <c r="E6" s="282"/>
      <c r="F6" s="282"/>
      <c r="G6" s="282"/>
      <c r="H6" s="168"/>
      <c r="I6" s="169"/>
      <c r="J6" s="169"/>
      <c r="K6" s="170" t="s">
        <v>73</v>
      </c>
      <c r="L6" s="169"/>
      <c r="M6" s="169"/>
      <c r="N6" s="169"/>
      <c r="O6" s="171"/>
      <c r="P6" s="271" t="s">
        <v>42</v>
      </c>
      <c r="Q6" s="271" t="s">
        <v>44</v>
      </c>
      <c r="R6" s="279" t="s">
        <v>77</v>
      </c>
      <c r="S6" s="168"/>
      <c r="T6" s="169"/>
      <c r="U6" s="169"/>
      <c r="V6" s="170" t="s">
        <v>78</v>
      </c>
      <c r="W6" s="169"/>
      <c r="X6" s="169"/>
      <c r="Y6" s="169"/>
      <c r="Z6" s="171"/>
    </row>
    <row r="7" spans="1:26" ht="40.5" customHeight="1">
      <c r="A7" s="23"/>
      <c r="B7" s="272"/>
      <c r="C7" s="272"/>
      <c r="D7" s="33" t="s">
        <v>53</v>
      </c>
      <c r="E7" s="33" t="s">
        <v>76</v>
      </c>
      <c r="F7" s="33" t="s">
        <v>117</v>
      </c>
      <c r="G7" s="131" t="s">
        <v>43</v>
      </c>
      <c r="H7" s="172" t="str">
        <f>"1 
"&amp;fasi!D5</f>
        <v>1 
</v>
      </c>
      <c r="I7" s="172" t="str">
        <f>"2 
"&amp;fasi!E5</f>
        <v>2 
</v>
      </c>
      <c r="J7" s="172" t="str">
        <f>"3 
"&amp;fasi!F5</f>
        <v>3 
</v>
      </c>
      <c r="K7" s="172" t="str">
        <f>"4 
"&amp;fasi!G5</f>
        <v>4 
?</v>
      </c>
      <c r="L7" s="172" t="str">
        <f>"5 
"&amp;fasi!H5</f>
        <v>5 
?</v>
      </c>
      <c r="M7" s="172" t="str">
        <f>"6 
"&amp;fasi!I5</f>
        <v>6 
?</v>
      </c>
      <c r="N7" s="172" t="str">
        <f>"7 
"&amp;fasi!J5</f>
        <v>7 
?</v>
      </c>
      <c r="O7" s="172" t="str">
        <f>"8 
"&amp;fasi!K5</f>
        <v>8 
?</v>
      </c>
      <c r="P7" s="272"/>
      <c r="Q7" s="272"/>
      <c r="R7" s="280"/>
      <c r="S7" s="172" t="str">
        <f>H7</f>
        <v>1 
</v>
      </c>
      <c r="T7" s="172" t="str">
        <f aca="true" t="shared" si="0" ref="T7:Z7">I7</f>
        <v>2 
</v>
      </c>
      <c r="U7" s="172" t="str">
        <f t="shared" si="0"/>
        <v>3 
</v>
      </c>
      <c r="V7" s="172" t="str">
        <f t="shared" si="0"/>
        <v>4 
?</v>
      </c>
      <c r="W7" s="172" t="str">
        <f t="shared" si="0"/>
        <v>5 
?</v>
      </c>
      <c r="X7" s="172" t="str">
        <f t="shared" si="0"/>
        <v>6 
?</v>
      </c>
      <c r="Y7" s="172" t="str">
        <f t="shared" si="0"/>
        <v>7 
?</v>
      </c>
      <c r="Z7" s="172" t="str">
        <f t="shared" si="0"/>
        <v>8 
?</v>
      </c>
    </row>
    <row r="8" spans="1:26" ht="18.75" customHeight="1">
      <c r="A8" s="23">
        <v>1</v>
      </c>
      <c r="B8" s="15"/>
      <c r="C8" s="15"/>
      <c r="D8" s="132"/>
      <c r="E8" s="167"/>
      <c r="F8" s="50"/>
      <c r="G8" s="173">
        <f>IF(E8="",0,IF(OR(F8="L",F8="C"),D8,ROUND(D8*E8/60,2)))</f>
        <v>0</v>
      </c>
      <c r="H8" s="162"/>
      <c r="I8" s="162"/>
      <c r="J8" s="162"/>
      <c r="K8" s="162"/>
      <c r="L8" s="162"/>
      <c r="M8" s="162"/>
      <c r="N8" s="162"/>
      <c r="O8" s="162"/>
      <c r="P8" s="74">
        <v>0</v>
      </c>
      <c r="Q8" s="48">
        <f aca="true" t="shared" si="1" ref="Q8:Q27">G8-P8</f>
        <v>0</v>
      </c>
      <c r="R8" s="109">
        <f aca="true" t="shared" si="2" ref="R8:R27">SUM(H8:O8)</f>
        <v>0</v>
      </c>
      <c r="S8" s="109">
        <f aca="true" t="shared" si="3" ref="S8:S27">IF($P8="",0,IF(H8="",0,$P8/$G8*H8))</f>
        <v>0</v>
      </c>
      <c r="T8" s="109">
        <f aca="true" t="shared" si="4" ref="T8:T27">IF($P8="",0,IF(I8="",0,$P8/$G8*I8))</f>
        <v>0</v>
      </c>
      <c r="U8" s="109">
        <f aca="true" t="shared" si="5" ref="U8:U27">IF($P8="",0,IF(J8="",0,$P8/$G8*J8))</f>
        <v>0</v>
      </c>
      <c r="V8" s="109">
        <f aca="true" t="shared" si="6" ref="V8:V27">IF($P8="",0,IF(K8="",0,$P8/$G8*K8))</f>
        <v>0</v>
      </c>
      <c r="W8" s="109">
        <f aca="true" t="shared" si="7" ref="W8:W27">IF($P8="",0,IF(L8="",0,$P8/$G8*L8))</f>
        <v>0</v>
      </c>
      <c r="X8" s="109">
        <f aca="true" t="shared" si="8" ref="X8:X27">IF($P8="",0,IF(M8="",0,$P8/$G8*M8))</f>
        <v>0</v>
      </c>
      <c r="Y8" s="109">
        <f aca="true" t="shared" si="9" ref="Y8:Y27">IF($P8="",0,IF(N8="",0,$P8/$G8*N8))</f>
        <v>0</v>
      </c>
      <c r="Z8" s="109">
        <f aca="true" t="shared" si="10" ref="Z8:Z27">IF($P8="",0,IF(O8="",0,$P8/$G8*O8))</f>
        <v>0</v>
      </c>
    </row>
    <row r="9" spans="1:26" ht="18.75" customHeight="1">
      <c r="A9" s="23">
        <v>2</v>
      </c>
      <c r="B9" s="15"/>
      <c r="C9" s="15"/>
      <c r="D9" s="132"/>
      <c r="E9" s="167"/>
      <c r="F9" s="50"/>
      <c r="G9" s="173">
        <f aca="true" t="shared" si="11" ref="G9:G27">IF(E9="",0,IF(OR(F9="L",F9="C"),D9,ROUND(D9*E9/60,2)))</f>
        <v>0</v>
      </c>
      <c r="H9" s="162"/>
      <c r="I9" s="162"/>
      <c r="J9" s="162"/>
      <c r="K9" s="162"/>
      <c r="L9" s="162"/>
      <c r="M9" s="162"/>
      <c r="N9" s="162"/>
      <c r="O9" s="162"/>
      <c r="P9" s="74"/>
      <c r="Q9" s="48">
        <f t="shared" si="1"/>
        <v>0</v>
      </c>
      <c r="R9" s="109">
        <f t="shared" si="2"/>
        <v>0</v>
      </c>
      <c r="S9" s="109">
        <f t="shared" si="3"/>
        <v>0</v>
      </c>
      <c r="T9" s="109">
        <f t="shared" si="4"/>
        <v>0</v>
      </c>
      <c r="U9" s="109">
        <f t="shared" si="5"/>
        <v>0</v>
      </c>
      <c r="V9" s="109">
        <f t="shared" si="6"/>
        <v>0</v>
      </c>
      <c r="W9" s="109">
        <f t="shared" si="7"/>
        <v>0</v>
      </c>
      <c r="X9" s="109">
        <f t="shared" si="8"/>
        <v>0</v>
      </c>
      <c r="Y9" s="109">
        <f t="shared" si="9"/>
        <v>0</v>
      </c>
      <c r="Z9" s="109">
        <f t="shared" si="10"/>
        <v>0</v>
      </c>
    </row>
    <row r="10" spans="1:26" ht="18.75" customHeight="1">
      <c r="A10" s="23">
        <v>3</v>
      </c>
      <c r="B10" s="15"/>
      <c r="C10" s="15"/>
      <c r="D10" s="132"/>
      <c r="E10" s="167"/>
      <c r="F10" s="50"/>
      <c r="G10" s="173">
        <f t="shared" si="11"/>
        <v>0</v>
      </c>
      <c r="H10" s="162"/>
      <c r="I10" s="162"/>
      <c r="J10" s="162"/>
      <c r="K10" s="162"/>
      <c r="L10" s="162"/>
      <c r="M10" s="162"/>
      <c r="N10" s="162"/>
      <c r="O10" s="162"/>
      <c r="P10" s="74"/>
      <c r="Q10" s="48">
        <f t="shared" si="1"/>
        <v>0</v>
      </c>
      <c r="R10" s="109">
        <f t="shared" si="2"/>
        <v>0</v>
      </c>
      <c r="S10" s="109">
        <f t="shared" si="3"/>
        <v>0</v>
      </c>
      <c r="T10" s="109">
        <f t="shared" si="4"/>
        <v>0</v>
      </c>
      <c r="U10" s="109">
        <f t="shared" si="5"/>
        <v>0</v>
      </c>
      <c r="V10" s="109">
        <f t="shared" si="6"/>
        <v>0</v>
      </c>
      <c r="W10" s="109">
        <f t="shared" si="7"/>
        <v>0</v>
      </c>
      <c r="X10" s="109">
        <f t="shared" si="8"/>
        <v>0</v>
      </c>
      <c r="Y10" s="109">
        <f t="shared" si="9"/>
        <v>0</v>
      </c>
      <c r="Z10" s="109">
        <f t="shared" si="10"/>
        <v>0</v>
      </c>
    </row>
    <row r="11" spans="1:26" ht="18.75" customHeight="1">
      <c r="A11" s="23">
        <v>4</v>
      </c>
      <c r="B11" s="15"/>
      <c r="C11" s="15"/>
      <c r="D11" s="132"/>
      <c r="E11" s="167"/>
      <c r="F11" s="50"/>
      <c r="G11" s="173">
        <f t="shared" si="11"/>
        <v>0</v>
      </c>
      <c r="H11" s="162"/>
      <c r="I11" s="162"/>
      <c r="J11" s="162"/>
      <c r="K11" s="162"/>
      <c r="L11" s="162"/>
      <c r="M11" s="162"/>
      <c r="N11" s="162"/>
      <c r="O11" s="162"/>
      <c r="P11" s="74"/>
      <c r="Q11" s="48">
        <f t="shared" si="1"/>
        <v>0</v>
      </c>
      <c r="R11" s="109">
        <f t="shared" si="2"/>
        <v>0</v>
      </c>
      <c r="S11" s="109">
        <f t="shared" si="3"/>
        <v>0</v>
      </c>
      <c r="T11" s="109">
        <f t="shared" si="4"/>
        <v>0</v>
      </c>
      <c r="U11" s="109">
        <f t="shared" si="5"/>
        <v>0</v>
      </c>
      <c r="V11" s="109">
        <f t="shared" si="6"/>
        <v>0</v>
      </c>
      <c r="W11" s="109">
        <f t="shared" si="7"/>
        <v>0</v>
      </c>
      <c r="X11" s="109">
        <f t="shared" si="8"/>
        <v>0</v>
      </c>
      <c r="Y11" s="109">
        <f t="shared" si="9"/>
        <v>0</v>
      </c>
      <c r="Z11" s="109">
        <f t="shared" si="10"/>
        <v>0</v>
      </c>
    </row>
    <row r="12" spans="1:26" ht="18.75" customHeight="1">
      <c r="A12" s="23">
        <v>5</v>
      </c>
      <c r="B12" s="15"/>
      <c r="C12" s="15"/>
      <c r="D12" s="132"/>
      <c r="E12" s="167"/>
      <c r="F12" s="50"/>
      <c r="G12" s="173">
        <f t="shared" si="11"/>
        <v>0</v>
      </c>
      <c r="H12" s="162"/>
      <c r="I12" s="162"/>
      <c r="J12" s="162"/>
      <c r="K12" s="162"/>
      <c r="L12" s="162"/>
      <c r="M12" s="162"/>
      <c r="N12" s="162"/>
      <c r="O12" s="162"/>
      <c r="P12" s="74"/>
      <c r="Q12" s="48">
        <f t="shared" si="1"/>
        <v>0</v>
      </c>
      <c r="R12" s="109">
        <f t="shared" si="2"/>
        <v>0</v>
      </c>
      <c r="S12" s="109">
        <f t="shared" si="3"/>
        <v>0</v>
      </c>
      <c r="T12" s="109">
        <f t="shared" si="4"/>
        <v>0</v>
      </c>
      <c r="U12" s="109">
        <f t="shared" si="5"/>
        <v>0</v>
      </c>
      <c r="V12" s="109">
        <f t="shared" si="6"/>
        <v>0</v>
      </c>
      <c r="W12" s="109">
        <f t="shared" si="7"/>
        <v>0</v>
      </c>
      <c r="X12" s="109">
        <f t="shared" si="8"/>
        <v>0</v>
      </c>
      <c r="Y12" s="109">
        <f t="shared" si="9"/>
        <v>0</v>
      </c>
      <c r="Z12" s="109">
        <f t="shared" si="10"/>
        <v>0</v>
      </c>
    </row>
    <row r="13" spans="1:26" ht="18.75" customHeight="1">
      <c r="A13" s="23">
        <v>6</v>
      </c>
      <c r="B13" s="15"/>
      <c r="C13" s="15"/>
      <c r="D13" s="132"/>
      <c r="E13" s="167"/>
      <c r="F13" s="50"/>
      <c r="G13" s="173">
        <f t="shared" si="11"/>
        <v>0</v>
      </c>
      <c r="H13" s="162"/>
      <c r="I13" s="162"/>
      <c r="J13" s="162"/>
      <c r="K13" s="162"/>
      <c r="L13" s="162"/>
      <c r="M13" s="162"/>
      <c r="N13" s="162"/>
      <c r="O13" s="162"/>
      <c r="P13" s="74"/>
      <c r="Q13" s="48">
        <f t="shared" si="1"/>
        <v>0</v>
      </c>
      <c r="R13" s="109">
        <f t="shared" si="2"/>
        <v>0</v>
      </c>
      <c r="S13" s="109">
        <f t="shared" si="3"/>
        <v>0</v>
      </c>
      <c r="T13" s="109">
        <f t="shared" si="4"/>
        <v>0</v>
      </c>
      <c r="U13" s="109">
        <f t="shared" si="5"/>
        <v>0</v>
      </c>
      <c r="V13" s="109">
        <f t="shared" si="6"/>
        <v>0</v>
      </c>
      <c r="W13" s="109">
        <f t="shared" si="7"/>
        <v>0</v>
      </c>
      <c r="X13" s="109">
        <f t="shared" si="8"/>
        <v>0</v>
      </c>
      <c r="Y13" s="109">
        <f t="shared" si="9"/>
        <v>0</v>
      </c>
      <c r="Z13" s="109">
        <f t="shared" si="10"/>
        <v>0</v>
      </c>
    </row>
    <row r="14" spans="1:26" ht="18.75" customHeight="1">
      <c r="A14" s="23">
        <v>7</v>
      </c>
      <c r="B14" s="15"/>
      <c r="C14" s="15"/>
      <c r="D14" s="132"/>
      <c r="E14" s="167"/>
      <c r="F14" s="50"/>
      <c r="G14" s="173">
        <f t="shared" si="11"/>
        <v>0</v>
      </c>
      <c r="H14" s="162"/>
      <c r="I14" s="162"/>
      <c r="J14" s="162"/>
      <c r="K14" s="162"/>
      <c r="L14" s="162"/>
      <c r="M14" s="162"/>
      <c r="N14" s="162"/>
      <c r="O14" s="162"/>
      <c r="P14" s="74"/>
      <c r="Q14" s="48">
        <f t="shared" si="1"/>
        <v>0</v>
      </c>
      <c r="R14" s="109">
        <f t="shared" si="2"/>
        <v>0</v>
      </c>
      <c r="S14" s="109">
        <f t="shared" si="3"/>
        <v>0</v>
      </c>
      <c r="T14" s="109">
        <f t="shared" si="4"/>
        <v>0</v>
      </c>
      <c r="U14" s="109">
        <f t="shared" si="5"/>
        <v>0</v>
      </c>
      <c r="V14" s="109">
        <f t="shared" si="6"/>
        <v>0</v>
      </c>
      <c r="W14" s="109">
        <f t="shared" si="7"/>
        <v>0</v>
      </c>
      <c r="X14" s="109">
        <f t="shared" si="8"/>
        <v>0</v>
      </c>
      <c r="Y14" s="109">
        <f t="shared" si="9"/>
        <v>0</v>
      </c>
      <c r="Z14" s="109">
        <f t="shared" si="10"/>
        <v>0</v>
      </c>
    </row>
    <row r="15" spans="1:26" ht="18.75" customHeight="1">
      <c r="A15" s="23">
        <v>8</v>
      </c>
      <c r="B15" s="15"/>
      <c r="C15" s="15"/>
      <c r="D15" s="132"/>
      <c r="E15" s="167"/>
      <c r="F15" s="50"/>
      <c r="G15" s="173">
        <f t="shared" si="11"/>
        <v>0</v>
      </c>
      <c r="H15" s="162"/>
      <c r="I15" s="162"/>
      <c r="J15" s="162"/>
      <c r="K15" s="162"/>
      <c r="L15" s="162"/>
      <c r="M15" s="162"/>
      <c r="N15" s="162"/>
      <c r="O15" s="162"/>
      <c r="P15" s="74"/>
      <c r="Q15" s="48">
        <f t="shared" si="1"/>
        <v>0</v>
      </c>
      <c r="R15" s="109">
        <f t="shared" si="2"/>
        <v>0</v>
      </c>
      <c r="S15" s="109">
        <f t="shared" si="3"/>
        <v>0</v>
      </c>
      <c r="T15" s="109">
        <f t="shared" si="4"/>
        <v>0</v>
      </c>
      <c r="U15" s="109">
        <f t="shared" si="5"/>
        <v>0</v>
      </c>
      <c r="V15" s="109">
        <f t="shared" si="6"/>
        <v>0</v>
      </c>
      <c r="W15" s="109">
        <f t="shared" si="7"/>
        <v>0</v>
      </c>
      <c r="X15" s="109">
        <f t="shared" si="8"/>
        <v>0</v>
      </c>
      <c r="Y15" s="109">
        <f t="shared" si="9"/>
        <v>0</v>
      </c>
      <c r="Z15" s="109">
        <f t="shared" si="10"/>
        <v>0</v>
      </c>
    </row>
    <row r="16" spans="1:26" ht="18.75" customHeight="1">
      <c r="A16" s="23">
        <v>9</v>
      </c>
      <c r="B16" s="15"/>
      <c r="C16" s="15"/>
      <c r="D16" s="132"/>
      <c r="E16" s="167"/>
      <c r="F16" s="50"/>
      <c r="G16" s="173">
        <f t="shared" si="11"/>
        <v>0</v>
      </c>
      <c r="H16" s="162"/>
      <c r="I16" s="162"/>
      <c r="J16" s="162"/>
      <c r="K16" s="162"/>
      <c r="L16" s="162"/>
      <c r="M16" s="162"/>
      <c r="N16" s="162"/>
      <c r="O16" s="162"/>
      <c r="P16" s="74"/>
      <c r="Q16" s="48">
        <f t="shared" si="1"/>
        <v>0</v>
      </c>
      <c r="R16" s="109">
        <f t="shared" si="2"/>
        <v>0</v>
      </c>
      <c r="S16" s="109">
        <f t="shared" si="3"/>
        <v>0</v>
      </c>
      <c r="T16" s="109">
        <f t="shared" si="4"/>
        <v>0</v>
      </c>
      <c r="U16" s="109">
        <f t="shared" si="5"/>
        <v>0</v>
      </c>
      <c r="V16" s="109">
        <f t="shared" si="6"/>
        <v>0</v>
      </c>
      <c r="W16" s="109">
        <f t="shared" si="7"/>
        <v>0</v>
      </c>
      <c r="X16" s="109">
        <f t="shared" si="8"/>
        <v>0</v>
      </c>
      <c r="Y16" s="109">
        <f t="shared" si="9"/>
        <v>0</v>
      </c>
      <c r="Z16" s="109">
        <f t="shared" si="10"/>
        <v>0</v>
      </c>
    </row>
    <row r="17" spans="1:26" ht="18.75" customHeight="1">
      <c r="A17" s="23">
        <v>10</v>
      </c>
      <c r="B17" s="15"/>
      <c r="C17" s="15"/>
      <c r="D17" s="132"/>
      <c r="E17" s="167"/>
      <c r="F17" s="50"/>
      <c r="G17" s="173">
        <f t="shared" si="11"/>
        <v>0</v>
      </c>
      <c r="H17" s="162"/>
      <c r="I17" s="162"/>
      <c r="J17" s="162"/>
      <c r="K17" s="162"/>
      <c r="L17" s="162"/>
      <c r="M17" s="162"/>
      <c r="N17" s="162"/>
      <c r="O17" s="162"/>
      <c r="P17" s="74"/>
      <c r="Q17" s="48">
        <f t="shared" si="1"/>
        <v>0</v>
      </c>
      <c r="R17" s="109">
        <f t="shared" si="2"/>
        <v>0</v>
      </c>
      <c r="S17" s="109">
        <f t="shared" si="3"/>
        <v>0</v>
      </c>
      <c r="T17" s="109">
        <f t="shared" si="4"/>
        <v>0</v>
      </c>
      <c r="U17" s="109">
        <f t="shared" si="5"/>
        <v>0</v>
      </c>
      <c r="V17" s="109">
        <f t="shared" si="6"/>
        <v>0</v>
      </c>
      <c r="W17" s="109">
        <f t="shared" si="7"/>
        <v>0</v>
      </c>
      <c r="X17" s="109">
        <f t="shared" si="8"/>
        <v>0</v>
      </c>
      <c r="Y17" s="109">
        <f t="shared" si="9"/>
        <v>0</v>
      </c>
      <c r="Z17" s="109">
        <f t="shared" si="10"/>
        <v>0</v>
      </c>
    </row>
    <row r="18" spans="1:26" ht="18.75" customHeight="1">
      <c r="A18" s="23">
        <v>11</v>
      </c>
      <c r="B18" s="15"/>
      <c r="C18" s="15"/>
      <c r="D18" s="132"/>
      <c r="E18" s="167"/>
      <c r="F18" s="50"/>
      <c r="G18" s="173">
        <f t="shared" si="11"/>
        <v>0</v>
      </c>
      <c r="H18" s="162"/>
      <c r="I18" s="162"/>
      <c r="J18" s="162"/>
      <c r="K18" s="162"/>
      <c r="L18" s="162"/>
      <c r="M18" s="162"/>
      <c r="N18" s="162"/>
      <c r="O18" s="162"/>
      <c r="P18" s="74"/>
      <c r="Q18" s="48">
        <f aca="true" t="shared" si="12" ref="Q18:Q26">G18-P18</f>
        <v>0</v>
      </c>
      <c r="R18" s="109">
        <f aca="true" t="shared" si="13" ref="R18:R26">SUM(H18:O18)</f>
        <v>0</v>
      </c>
      <c r="S18" s="109">
        <f aca="true" t="shared" si="14" ref="S18:S26">IF($P18="",0,IF(H18="",0,$P18/$G18*H18))</f>
        <v>0</v>
      </c>
      <c r="T18" s="109">
        <f aca="true" t="shared" si="15" ref="T18:T26">IF($P18="",0,IF(I18="",0,$P18/$G18*I18))</f>
        <v>0</v>
      </c>
      <c r="U18" s="109">
        <f aca="true" t="shared" si="16" ref="U18:U26">IF($P18="",0,IF(J18="",0,$P18/$G18*J18))</f>
        <v>0</v>
      </c>
      <c r="V18" s="109">
        <f aca="true" t="shared" si="17" ref="V18:V26">IF($P18="",0,IF(K18="",0,$P18/$G18*K18))</f>
        <v>0</v>
      </c>
      <c r="W18" s="109">
        <f aca="true" t="shared" si="18" ref="W18:W26">IF($P18="",0,IF(L18="",0,$P18/$G18*L18))</f>
        <v>0</v>
      </c>
      <c r="X18" s="109">
        <f aca="true" t="shared" si="19" ref="X18:X26">IF($P18="",0,IF(M18="",0,$P18/$G18*M18))</f>
        <v>0</v>
      </c>
      <c r="Y18" s="109">
        <f aca="true" t="shared" si="20" ref="Y18:Y26">IF($P18="",0,IF(N18="",0,$P18/$G18*N18))</f>
        <v>0</v>
      </c>
      <c r="Z18" s="109">
        <f aca="true" t="shared" si="21" ref="Z18:Z26">IF($P18="",0,IF(O18="",0,$P18/$G18*O18))</f>
        <v>0</v>
      </c>
    </row>
    <row r="19" spans="1:26" ht="18.75" customHeight="1">
      <c r="A19" s="23">
        <v>12</v>
      </c>
      <c r="B19" s="15"/>
      <c r="C19" s="15"/>
      <c r="D19" s="132"/>
      <c r="E19" s="167"/>
      <c r="F19" s="50"/>
      <c r="G19" s="173">
        <f t="shared" si="11"/>
        <v>0</v>
      </c>
      <c r="H19" s="162"/>
      <c r="I19" s="162"/>
      <c r="J19" s="162"/>
      <c r="K19" s="162"/>
      <c r="L19" s="162"/>
      <c r="M19" s="162"/>
      <c r="N19" s="162"/>
      <c r="O19" s="162"/>
      <c r="P19" s="74"/>
      <c r="Q19" s="48">
        <f t="shared" si="12"/>
        <v>0</v>
      </c>
      <c r="R19" s="109">
        <f t="shared" si="13"/>
        <v>0</v>
      </c>
      <c r="S19" s="109">
        <f t="shared" si="14"/>
        <v>0</v>
      </c>
      <c r="T19" s="109">
        <f t="shared" si="15"/>
        <v>0</v>
      </c>
      <c r="U19" s="109">
        <f t="shared" si="16"/>
        <v>0</v>
      </c>
      <c r="V19" s="109">
        <f t="shared" si="17"/>
        <v>0</v>
      </c>
      <c r="W19" s="109">
        <f t="shared" si="18"/>
        <v>0</v>
      </c>
      <c r="X19" s="109">
        <f t="shared" si="19"/>
        <v>0</v>
      </c>
      <c r="Y19" s="109">
        <f t="shared" si="20"/>
        <v>0</v>
      </c>
      <c r="Z19" s="109">
        <f t="shared" si="21"/>
        <v>0</v>
      </c>
    </row>
    <row r="20" spans="1:26" ht="18.75" customHeight="1">
      <c r="A20" s="23">
        <v>13</v>
      </c>
      <c r="B20" s="15"/>
      <c r="C20" s="15"/>
      <c r="D20" s="132"/>
      <c r="E20" s="167"/>
      <c r="F20" s="50"/>
      <c r="G20" s="173">
        <f t="shared" si="11"/>
        <v>0</v>
      </c>
      <c r="H20" s="162"/>
      <c r="I20" s="162"/>
      <c r="J20" s="162"/>
      <c r="K20" s="162"/>
      <c r="L20" s="162"/>
      <c r="M20" s="162"/>
      <c r="N20" s="162"/>
      <c r="O20" s="162"/>
      <c r="P20" s="74"/>
      <c r="Q20" s="48">
        <f t="shared" si="12"/>
        <v>0</v>
      </c>
      <c r="R20" s="109">
        <f t="shared" si="13"/>
        <v>0</v>
      </c>
      <c r="S20" s="109">
        <f t="shared" si="14"/>
        <v>0</v>
      </c>
      <c r="T20" s="109">
        <f t="shared" si="15"/>
        <v>0</v>
      </c>
      <c r="U20" s="109">
        <f t="shared" si="16"/>
        <v>0</v>
      </c>
      <c r="V20" s="109">
        <f t="shared" si="17"/>
        <v>0</v>
      </c>
      <c r="W20" s="109">
        <f t="shared" si="18"/>
        <v>0</v>
      </c>
      <c r="X20" s="109">
        <f t="shared" si="19"/>
        <v>0</v>
      </c>
      <c r="Y20" s="109">
        <f t="shared" si="20"/>
        <v>0</v>
      </c>
      <c r="Z20" s="109">
        <f t="shared" si="21"/>
        <v>0</v>
      </c>
    </row>
    <row r="21" spans="1:26" ht="18.75" customHeight="1">
      <c r="A21" s="23">
        <v>14</v>
      </c>
      <c r="B21" s="15"/>
      <c r="C21" s="15"/>
      <c r="D21" s="132"/>
      <c r="E21" s="167"/>
      <c r="F21" s="50"/>
      <c r="G21" s="173">
        <f t="shared" si="11"/>
        <v>0</v>
      </c>
      <c r="H21" s="162"/>
      <c r="I21" s="162"/>
      <c r="J21" s="162"/>
      <c r="K21" s="162"/>
      <c r="L21" s="162"/>
      <c r="M21" s="162"/>
      <c r="N21" s="162"/>
      <c r="O21" s="162"/>
      <c r="P21" s="74"/>
      <c r="Q21" s="48">
        <f t="shared" si="12"/>
        <v>0</v>
      </c>
      <c r="R21" s="109">
        <f t="shared" si="13"/>
        <v>0</v>
      </c>
      <c r="S21" s="109">
        <f t="shared" si="14"/>
        <v>0</v>
      </c>
      <c r="T21" s="109">
        <f t="shared" si="15"/>
        <v>0</v>
      </c>
      <c r="U21" s="109">
        <f t="shared" si="16"/>
        <v>0</v>
      </c>
      <c r="V21" s="109">
        <f t="shared" si="17"/>
        <v>0</v>
      </c>
      <c r="W21" s="109">
        <f t="shared" si="18"/>
        <v>0</v>
      </c>
      <c r="X21" s="109">
        <f t="shared" si="19"/>
        <v>0</v>
      </c>
      <c r="Y21" s="109">
        <f t="shared" si="20"/>
        <v>0</v>
      </c>
      <c r="Z21" s="109">
        <f t="shared" si="21"/>
        <v>0</v>
      </c>
    </row>
    <row r="22" spans="1:26" ht="18.75" customHeight="1">
      <c r="A22" s="23">
        <v>15</v>
      </c>
      <c r="B22" s="15"/>
      <c r="C22" s="15"/>
      <c r="D22" s="132"/>
      <c r="E22" s="167"/>
      <c r="F22" s="50"/>
      <c r="G22" s="173">
        <f t="shared" si="11"/>
        <v>0</v>
      </c>
      <c r="H22" s="162"/>
      <c r="I22" s="162"/>
      <c r="J22" s="162"/>
      <c r="K22" s="162"/>
      <c r="L22" s="162"/>
      <c r="M22" s="162"/>
      <c r="N22" s="162"/>
      <c r="O22" s="162"/>
      <c r="P22" s="74"/>
      <c r="Q22" s="48">
        <f t="shared" si="12"/>
        <v>0</v>
      </c>
      <c r="R22" s="109">
        <f t="shared" si="13"/>
        <v>0</v>
      </c>
      <c r="S22" s="109">
        <f t="shared" si="14"/>
        <v>0</v>
      </c>
      <c r="T22" s="109">
        <f t="shared" si="15"/>
        <v>0</v>
      </c>
      <c r="U22" s="109">
        <f t="shared" si="16"/>
        <v>0</v>
      </c>
      <c r="V22" s="109">
        <f t="shared" si="17"/>
        <v>0</v>
      </c>
      <c r="W22" s="109">
        <f t="shared" si="18"/>
        <v>0</v>
      </c>
      <c r="X22" s="109">
        <f t="shared" si="19"/>
        <v>0</v>
      </c>
      <c r="Y22" s="109">
        <f t="shared" si="20"/>
        <v>0</v>
      </c>
      <c r="Z22" s="109">
        <f t="shared" si="21"/>
        <v>0</v>
      </c>
    </row>
    <row r="23" spans="1:26" ht="18.75" customHeight="1">
      <c r="A23" s="23">
        <v>16</v>
      </c>
      <c r="B23" s="15"/>
      <c r="C23" s="15"/>
      <c r="D23" s="132"/>
      <c r="E23" s="167"/>
      <c r="F23" s="50"/>
      <c r="G23" s="173">
        <f t="shared" si="11"/>
        <v>0</v>
      </c>
      <c r="H23" s="162"/>
      <c r="I23" s="162"/>
      <c r="J23" s="162"/>
      <c r="K23" s="162"/>
      <c r="L23" s="162"/>
      <c r="M23" s="162"/>
      <c r="N23" s="162"/>
      <c r="O23" s="162"/>
      <c r="P23" s="74"/>
      <c r="Q23" s="48">
        <f t="shared" si="12"/>
        <v>0</v>
      </c>
      <c r="R23" s="109">
        <f t="shared" si="13"/>
        <v>0</v>
      </c>
      <c r="S23" s="109">
        <f t="shared" si="14"/>
        <v>0</v>
      </c>
      <c r="T23" s="109">
        <f t="shared" si="15"/>
        <v>0</v>
      </c>
      <c r="U23" s="109">
        <f t="shared" si="16"/>
        <v>0</v>
      </c>
      <c r="V23" s="109">
        <f t="shared" si="17"/>
        <v>0</v>
      </c>
      <c r="W23" s="109">
        <f t="shared" si="18"/>
        <v>0</v>
      </c>
      <c r="X23" s="109">
        <f t="shared" si="19"/>
        <v>0</v>
      </c>
      <c r="Y23" s="109">
        <f t="shared" si="20"/>
        <v>0</v>
      </c>
      <c r="Z23" s="109">
        <f t="shared" si="21"/>
        <v>0</v>
      </c>
    </row>
    <row r="24" spans="1:26" ht="18.75" customHeight="1">
      <c r="A24" s="23">
        <v>17</v>
      </c>
      <c r="B24" s="15"/>
      <c r="C24" s="15"/>
      <c r="D24" s="132"/>
      <c r="E24" s="167"/>
      <c r="F24" s="50"/>
      <c r="G24" s="173">
        <f t="shared" si="11"/>
        <v>0</v>
      </c>
      <c r="H24" s="162"/>
      <c r="I24" s="162"/>
      <c r="J24" s="162"/>
      <c r="K24" s="162"/>
      <c r="L24" s="162"/>
      <c r="M24" s="162"/>
      <c r="N24" s="162"/>
      <c r="O24" s="162"/>
      <c r="P24" s="74"/>
      <c r="Q24" s="48">
        <f t="shared" si="12"/>
        <v>0</v>
      </c>
      <c r="R24" s="109">
        <f t="shared" si="13"/>
        <v>0</v>
      </c>
      <c r="S24" s="109">
        <f t="shared" si="14"/>
        <v>0</v>
      </c>
      <c r="T24" s="109">
        <f t="shared" si="15"/>
        <v>0</v>
      </c>
      <c r="U24" s="109">
        <f t="shared" si="16"/>
        <v>0</v>
      </c>
      <c r="V24" s="109">
        <f t="shared" si="17"/>
        <v>0</v>
      </c>
      <c r="W24" s="109">
        <f t="shared" si="18"/>
        <v>0</v>
      </c>
      <c r="X24" s="109">
        <f t="shared" si="19"/>
        <v>0</v>
      </c>
      <c r="Y24" s="109">
        <f t="shared" si="20"/>
        <v>0</v>
      </c>
      <c r="Z24" s="109">
        <f t="shared" si="21"/>
        <v>0</v>
      </c>
    </row>
    <row r="25" spans="1:26" ht="18.75" customHeight="1">
      <c r="A25" s="23">
        <v>18</v>
      </c>
      <c r="B25" s="15"/>
      <c r="C25" s="15"/>
      <c r="D25" s="132"/>
      <c r="E25" s="167"/>
      <c r="F25" s="50"/>
      <c r="G25" s="173">
        <f t="shared" si="11"/>
        <v>0</v>
      </c>
      <c r="H25" s="162"/>
      <c r="I25" s="162"/>
      <c r="J25" s="162"/>
      <c r="K25" s="162"/>
      <c r="L25" s="162"/>
      <c r="M25" s="162"/>
      <c r="N25" s="162"/>
      <c r="O25" s="162"/>
      <c r="P25" s="74"/>
      <c r="Q25" s="48">
        <f t="shared" si="12"/>
        <v>0</v>
      </c>
      <c r="R25" s="109">
        <f t="shared" si="13"/>
        <v>0</v>
      </c>
      <c r="S25" s="109">
        <f t="shared" si="14"/>
        <v>0</v>
      </c>
      <c r="T25" s="109">
        <f t="shared" si="15"/>
        <v>0</v>
      </c>
      <c r="U25" s="109">
        <f t="shared" si="16"/>
        <v>0</v>
      </c>
      <c r="V25" s="109">
        <f t="shared" si="17"/>
        <v>0</v>
      </c>
      <c r="W25" s="109">
        <f t="shared" si="18"/>
        <v>0</v>
      </c>
      <c r="X25" s="109">
        <f t="shared" si="19"/>
        <v>0</v>
      </c>
      <c r="Y25" s="109">
        <f t="shared" si="20"/>
        <v>0</v>
      </c>
      <c r="Z25" s="109">
        <f t="shared" si="21"/>
        <v>0</v>
      </c>
    </row>
    <row r="26" spans="1:26" ht="18.75" customHeight="1">
      <c r="A26" s="23">
        <v>19</v>
      </c>
      <c r="B26" s="15"/>
      <c r="C26" s="15"/>
      <c r="D26" s="132"/>
      <c r="E26" s="167"/>
      <c r="F26" s="50"/>
      <c r="G26" s="173">
        <f t="shared" si="11"/>
        <v>0</v>
      </c>
      <c r="H26" s="162"/>
      <c r="I26" s="162"/>
      <c r="J26" s="162"/>
      <c r="K26" s="162"/>
      <c r="L26" s="162"/>
      <c r="M26" s="162"/>
      <c r="N26" s="162"/>
      <c r="O26" s="162"/>
      <c r="P26" s="74"/>
      <c r="Q26" s="48">
        <f t="shared" si="12"/>
        <v>0</v>
      </c>
      <c r="R26" s="109">
        <f t="shared" si="13"/>
        <v>0</v>
      </c>
      <c r="S26" s="109">
        <f t="shared" si="14"/>
        <v>0</v>
      </c>
      <c r="T26" s="109">
        <f t="shared" si="15"/>
        <v>0</v>
      </c>
      <c r="U26" s="109">
        <f t="shared" si="16"/>
        <v>0</v>
      </c>
      <c r="V26" s="109">
        <f t="shared" si="17"/>
        <v>0</v>
      </c>
      <c r="W26" s="109">
        <f t="shared" si="18"/>
        <v>0</v>
      </c>
      <c r="X26" s="109">
        <f t="shared" si="19"/>
        <v>0</v>
      </c>
      <c r="Y26" s="109">
        <f t="shared" si="20"/>
        <v>0</v>
      </c>
      <c r="Z26" s="109">
        <f t="shared" si="21"/>
        <v>0</v>
      </c>
    </row>
    <row r="27" spans="1:26" ht="18.75" customHeight="1">
      <c r="A27" s="23">
        <v>20</v>
      </c>
      <c r="B27" s="15"/>
      <c r="C27" s="15"/>
      <c r="D27" s="132"/>
      <c r="E27" s="167"/>
      <c r="F27" s="50"/>
      <c r="G27" s="173">
        <f t="shared" si="11"/>
        <v>0</v>
      </c>
      <c r="H27" s="162"/>
      <c r="I27" s="162"/>
      <c r="J27" s="162"/>
      <c r="K27" s="162"/>
      <c r="L27" s="162"/>
      <c r="M27" s="162"/>
      <c r="N27" s="162"/>
      <c r="O27" s="162"/>
      <c r="P27" s="74"/>
      <c r="Q27" s="48">
        <f t="shared" si="1"/>
        <v>0</v>
      </c>
      <c r="R27" s="109">
        <f t="shared" si="2"/>
        <v>0</v>
      </c>
      <c r="S27" s="109">
        <f t="shared" si="3"/>
        <v>0</v>
      </c>
      <c r="T27" s="109">
        <f t="shared" si="4"/>
        <v>0</v>
      </c>
      <c r="U27" s="109">
        <f t="shared" si="5"/>
        <v>0</v>
      </c>
      <c r="V27" s="109">
        <f t="shared" si="6"/>
        <v>0</v>
      </c>
      <c r="W27" s="109">
        <f t="shared" si="7"/>
        <v>0</v>
      </c>
      <c r="X27" s="109">
        <f t="shared" si="8"/>
        <v>0</v>
      </c>
      <c r="Y27" s="109">
        <f t="shared" si="9"/>
        <v>0</v>
      </c>
      <c r="Z27" s="109">
        <f t="shared" si="10"/>
        <v>0</v>
      </c>
    </row>
    <row r="28" spans="1:26" s="44" customFormat="1" ht="18.75" customHeight="1">
      <c r="A28" s="23" t="s">
        <v>17</v>
      </c>
      <c r="B28" s="61"/>
      <c r="C28" s="61"/>
      <c r="D28" s="43">
        <f>SUM(D8:D27)</f>
        <v>0</v>
      </c>
      <c r="E28" s="42"/>
      <c r="F28" s="49"/>
      <c r="G28" s="165">
        <f aca="true" t="shared" si="22" ref="G28:Z28">SUM(G8:G27)</f>
        <v>0</v>
      </c>
      <c r="H28" s="43">
        <f t="shared" si="22"/>
        <v>0</v>
      </c>
      <c r="I28" s="43">
        <f t="shared" si="22"/>
        <v>0</v>
      </c>
      <c r="J28" s="43">
        <f t="shared" si="22"/>
        <v>0</v>
      </c>
      <c r="K28" s="43">
        <f t="shared" si="22"/>
        <v>0</v>
      </c>
      <c r="L28" s="43">
        <f t="shared" si="22"/>
        <v>0</v>
      </c>
      <c r="M28" s="43">
        <f t="shared" si="22"/>
        <v>0</v>
      </c>
      <c r="N28" s="43">
        <f t="shared" si="22"/>
        <v>0</v>
      </c>
      <c r="O28" s="43">
        <f t="shared" si="22"/>
        <v>0</v>
      </c>
      <c r="P28" s="43">
        <f t="shared" si="22"/>
        <v>0</v>
      </c>
      <c r="Q28" s="43">
        <f t="shared" si="22"/>
        <v>0</v>
      </c>
      <c r="R28" s="43">
        <f t="shared" si="22"/>
        <v>0</v>
      </c>
      <c r="S28" s="43">
        <f t="shared" si="22"/>
        <v>0</v>
      </c>
      <c r="T28" s="43">
        <f t="shared" si="22"/>
        <v>0</v>
      </c>
      <c r="U28" s="43">
        <f t="shared" si="22"/>
        <v>0</v>
      </c>
      <c r="V28" s="43">
        <f t="shared" si="22"/>
        <v>0</v>
      </c>
      <c r="W28" s="43">
        <f t="shared" si="22"/>
        <v>0</v>
      </c>
      <c r="X28" s="43">
        <f t="shared" si="22"/>
        <v>0</v>
      </c>
      <c r="Y28" s="43">
        <f t="shared" si="22"/>
        <v>0</v>
      </c>
      <c r="Z28" s="43">
        <f t="shared" si="22"/>
        <v>0</v>
      </c>
    </row>
    <row r="29" ht="10.5">
      <c r="B29" s="16" t="s">
        <v>119</v>
      </c>
    </row>
    <row r="30" ht="10.5">
      <c r="B30" s="16" t="s">
        <v>106</v>
      </c>
    </row>
  </sheetData>
  <sheetProtection password="CC02" sheet="1" objects="1" scenarios="1" formatColumns="0" formatRows="0"/>
  <mergeCells count="6">
    <mergeCell ref="R6:R7"/>
    <mergeCell ref="C6:C7"/>
    <mergeCell ref="B6:B7"/>
    <mergeCell ref="D6:G6"/>
    <mergeCell ref="P6:P7"/>
    <mergeCell ref="Q6:Q7"/>
  </mergeCells>
  <conditionalFormatting sqref="G8:G27">
    <cfRule type="cellIs" priority="1" dxfId="1" operator="notEqual" stopIfTrue="1">
      <formula>R8</formula>
    </cfRule>
  </conditionalFormatting>
  <conditionalFormatting sqref="D9:D27">
    <cfRule type="cellIs" priority="2" dxfId="0" operator="greaterThan" stopIfTrue="1">
      <formula>#REF!</formula>
    </cfRule>
  </conditionalFormatting>
  <dataValidations count="3">
    <dataValidation allowBlank="1" showInputMessage="1" showErrorMessage="1" prompt="riportare costo acquisto del bene al netto iva o, in caso di leasing, quota capitale al netto oneri finanziari" sqref="D8:D27"/>
    <dataValidation allowBlank="1" showInputMessage="1" showErrorMessage="1" prompt="questo valore deve corrispondere alla somma dei valori imputati alle fasi (altrimenti la cella si colora di rosso)" sqref="G8:G27"/>
    <dataValidation allowBlank="1" showInputMessage="1" showErrorMessage="1" prompt="riportare &quot;L&quot; se Laboratorio o &quot;C&quot; se Canoni Leasing (vd linee guida)" sqref="F8:F27"/>
  </dataValidations>
  <printOptions/>
  <pageMargins left="0.1968503937007874" right="0" top="0.35433070866141736" bottom="0.1968503937007874" header="0.31496062992125984" footer="0.11811023622047245"/>
  <pageSetup fitToHeight="2" horizontalDpi="300" verticalDpi="300" orientation="landscape" paperSize="9" r:id="rId1"/>
  <headerFooter alignWithMargins="0">
    <oddFooter>&amp;R&amp;"Verdana,Normale"&amp;7&amp;P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35">
    <tabColor indexed="50"/>
  </sheetPr>
  <dimension ref="A1:V2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140625" style="19" customWidth="1"/>
    <col min="2" max="2" width="19.140625" style="16" customWidth="1"/>
    <col min="3" max="3" width="19.421875" style="16" customWidth="1"/>
    <col min="4" max="4" width="10.7109375" style="16" customWidth="1"/>
    <col min="5" max="5" width="9.8515625" style="159" customWidth="1"/>
    <col min="6" max="6" width="9.140625" style="16" customWidth="1"/>
    <col min="7" max="7" width="9.421875" style="16" customWidth="1"/>
    <col min="8" max="12" width="9.140625" style="16" customWidth="1"/>
    <col min="13" max="13" width="10.28125" style="16" customWidth="1"/>
    <col min="14" max="14" width="10.421875" style="16" customWidth="1"/>
    <col min="15" max="15" width="9.7109375" style="159" hidden="1" customWidth="1"/>
    <col min="16" max="16" width="9.140625" style="16" hidden="1" customWidth="1"/>
    <col min="17" max="17" width="9.421875" style="16" hidden="1" customWidth="1"/>
    <col min="18" max="22" width="9.140625" style="16" hidden="1" customWidth="1"/>
    <col min="23" max="16384" width="9.140625" style="16" customWidth="1"/>
  </cols>
  <sheetData>
    <row r="1" spans="1:14" ht="17.25" customHeight="1">
      <c r="A1" s="80" t="s">
        <v>34</v>
      </c>
      <c r="B1" s="52" t="s">
        <v>25</v>
      </c>
      <c r="C1" s="52"/>
      <c r="M1" s="38"/>
      <c r="N1" s="38" t="s">
        <v>10</v>
      </c>
    </row>
    <row r="2" spans="1:15" ht="17.25" customHeight="1">
      <c r="A2" s="16"/>
      <c r="B2" s="37"/>
      <c r="C2" s="37"/>
      <c r="D2" s="201"/>
      <c r="E2" s="202"/>
      <c r="F2" s="201"/>
      <c r="G2" s="201"/>
      <c r="H2" s="201"/>
      <c r="I2" s="201"/>
      <c r="J2" s="201"/>
      <c r="K2" s="201"/>
      <c r="L2" s="201"/>
      <c r="M2" s="38"/>
      <c r="N2" s="39" t="s">
        <v>97</v>
      </c>
      <c r="O2" s="160"/>
    </row>
    <row r="3" spans="2:15" ht="16.5" customHeight="1">
      <c r="B3" s="29" t="s">
        <v>9</v>
      </c>
      <c r="C3" s="29"/>
      <c r="E3" s="161"/>
      <c r="M3" s="118"/>
      <c r="N3" s="121"/>
      <c r="O3" s="161"/>
    </row>
    <row r="4" spans="2:14" ht="4.5" customHeight="1">
      <c r="B4" s="70"/>
      <c r="C4" s="70"/>
      <c r="M4" s="118"/>
      <c r="N4" s="121"/>
    </row>
    <row r="5" spans="2:14" ht="6.75" customHeight="1">
      <c r="B5" s="37"/>
      <c r="C5" s="37"/>
      <c r="D5" s="31"/>
      <c r="M5" s="31"/>
      <c r="N5" s="31"/>
    </row>
    <row r="6" spans="1:22" s="41" customFormat="1" ht="12" customHeight="1">
      <c r="A6" s="40"/>
      <c r="B6" s="271" t="s">
        <v>50</v>
      </c>
      <c r="C6" s="271" t="s">
        <v>37</v>
      </c>
      <c r="D6" s="271" t="s">
        <v>54</v>
      </c>
      <c r="E6" s="169"/>
      <c r="F6" s="169"/>
      <c r="G6" s="169"/>
      <c r="H6" s="170" t="s">
        <v>73</v>
      </c>
      <c r="I6" s="169"/>
      <c r="J6" s="169"/>
      <c r="K6" s="169"/>
      <c r="L6" s="171"/>
      <c r="M6" s="271" t="s">
        <v>42</v>
      </c>
      <c r="N6" s="284" t="s">
        <v>44</v>
      </c>
      <c r="O6" s="168"/>
      <c r="P6" s="169"/>
      <c r="Q6" s="169"/>
      <c r="R6" s="170" t="s">
        <v>78</v>
      </c>
      <c r="S6" s="169"/>
      <c r="T6" s="169"/>
      <c r="U6" s="169"/>
      <c r="V6" s="171"/>
    </row>
    <row r="7" spans="1:22" ht="30.75" customHeight="1">
      <c r="A7" s="23"/>
      <c r="B7" s="272"/>
      <c r="C7" s="272"/>
      <c r="D7" s="272"/>
      <c r="E7" s="200" t="str">
        <f>"1 
"&amp;fasi!D5</f>
        <v>1 
</v>
      </c>
      <c r="F7" s="172" t="str">
        <f>"2 
"&amp;fasi!E5</f>
        <v>2 
</v>
      </c>
      <c r="G7" s="172" t="str">
        <f>"3 
"&amp;fasi!F5</f>
        <v>3 
</v>
      </c>
      <c r="H7" s="172" t="str">
        <f>"4 
"&amp;fasi!G5</f>
        <v>4 
?</v>
      </c>
      <c r="I7" s="172" t="str">
        <f>"5 
"&amp;fasi!H5</f>
        <v>5 
?</v>
      </c>
      <c r="J7" s="172" t="str">
        <f>"6 
"&amp;fasi!I5</f>
        <v>6 
?</v>
      </c>
      <c r="K7" s="172" t="str">
        <f>"7
"&amp;fasi!J5</f>
        <v>7
?</v>
      </c>
      <c r="L7" s="172" t="str">
        <f>"8 
"&amp;fasi!K5</f>
        <v>8 
?</v>
      </c>
      <c r="M7" s="272"/>
      <c r="N7" s="284"/>
      <c r="O7" s="172" t="str">
        <f>E7</f>
        <v>1 
</v>
      </c>
      <c r="P7" s="172" t="str">
        <f aca="true" t="shared" si="0" ref="P7:V7">F7</f>
        <v>2 
</v>
      </c>
      <c r="Q7" s="172" t="str">
        <f t="shared" si="0"/>
        <v>3 
</v>
      </c>
      <c r="R7" s="172" t="str">
        <f t="shared" si="0"/>
        <v>4 
?</v>
      </c>
      <c r="S7" s="172" t="str">
        <f t="shared" si="0"/>
        <v>5 
?</v>
      </c>
      <c r="T7" s="172" t="str">
        <f t="shared" si="0"/>
        <v>6 
?</v>
      </c>
      <c r="U7" s="172" t="str">
        <f t="shared" si="0"/>
        <v>7
?</v>
      </c>
      <c r="V7" s="172" t="str">
        <f t="shared" si="0"/>
        <v>8 
?</v>
      </c>
    </row>
    <row r="8" spans="1:22" ht="18.75" customHeight="1">
      <c r="A8" s="23">
        <v>1</v>
      </c>
      <c r="B8" s="15"/>
      <c r="C8" s="15"/>
      <c r="D8" s="48">
        <f>SUM(E8:L8)</f>
        <v>0</v>
      </c>
      <c r="E8" s="163"/>
      <c r="F8" s="164"/>
      <c r="G8" s="164"/>
      <c r="H8" s="164"/>
      <c r="I8" s="164"/>
      <c r="J8" s="164"/>
      <c r="K8" s="164"/>
      <c r="L8" s="164"/>
      <c r="M8" s="74"/>
      <c r="N8" s="151">
        <f aca="true" t="shared" si="1" ref="N8:N24">D8-M8</f>
        <v>0</v>
      </c>
      <c r="O8" s="109">
        <f>IF(OR($M8="",$M8=0),0,IF(OR(E8="",E8=0),0,$M8/$D8*E8))</f>
        <v>0</v>
      </c>
      <c r="P8" s="109">
        <f aca="true" t="shared" si="2" ref="P8:P24">IF(OR($M8="",$M8=0),0,IF(OR(F8="",F8=0),0,$M8/$D8*F8))</f>
        <v>0</v>
      </c>
      <c r="Q8" s="109">
        <f aca="true" t="shared" si="3" ref="Q8:Q24">IF(OR($M8="",$M8=0),0,IF(OR(G8="",G8=0),0,$M8/$D8*G8))</f>
        <v>0</v>
      </c>
      <c r="R8" s="109">
        <f aca="true" t="shared" si="4" ref="R8:R24">IF(OR($M8="",$M8=0),0,IF(OR(H8="",H8=0),0,$M8/$D8*H8))</f>
        <v>0</v>
      </c>
      <c r="S8" s="109">
        <f aca="true" t="shared" si="5" ref="S8:S24">IF(OR($M8="",$M8=0),0,IF(OR(I8="",I8=0),0,$M8/$D8*I8))</f>
        <v>0</v>
      </c>
      <c r="T8" s="109">
        <f aca="true" t="shared" si="6" ref="T8:T24">IF(OR($M8="",$M8=0),0,IF(OR(J8="",J8=0),0,$M8/$D8*J8))</f>
        <v>0</v>
      </c>
      <c r="U8" s="109">
        <f aca="true" t="shared" si="7" ref="U8:U24">IF(OR($M8="",$M8=0),0,IF(OR(K8="",K8=0),0,$M8/$D8*K8))</f>
        <v>0</v>
      </c>
      <c r="V8" s="109">
        <f aca="true" t="shared" si="8" ref="V8:V24">IF(OR($M8="",$M8=0),0,IF(OR(L8="",L8=0),0,$M8/$D8*L8))</f>
        <v>0</v>
      </c>
    </row>
    <row r="9" spans="1:22" ht="18.75" customHeight="1">
      <c r="A9" s="23">
        <v>2</v>
      </c>
      <c r="B9" s="15"/>
      <c r="C9" s="15"/>
      <c r="D9" s="48">
        <f aca="true" t="shared" si="9" ref="D9:D24">SUM(E9:L9)</f>
        <v>0</v>
      </c>
      <c r="E9" s="163"/>
      <c r="F9" s="164"/>
      <c r="G9" s="164"/>
      <c r="H9" s="164"/>
      <c r="I9" s="164"/>
      <c r="J9" s="164"/>
      <c r="K9" s="164"/>
      <c r="L9" s="164"/>
      <c r="M9" s="74"/>
      <c r="N9" s="151">
        <f t="shared" si="1"/>
        <v>0</v>
      </c>
      <c r="O9" s="109">
        <f aca="true" t="shared" si="10" ref="O9:O24">IF(OR($M9="",$M9=0),0,IF(OR(E9="",E9=0),0,$M9/$D9*E9))</f>
        <v>0</v>
      </c>
      <c r="P9" s="109">
        <f t="shared" si="2"/>
        <v>0</v>
      </c>
      <c r="Q9" s="109">
        <f t="shared" si="3"/>
        <v>0</v>
      </c>
      <c r="R9" s="109">
        <f t="shared" si="4"/>
        <v>0</v>
      </c>
      <c r="S9" s="109">
        <f t="shared" si="5"/>
        <v>0</v>
      </c>
      <c r="T9" s="109">
        <f t="shared" si="6"/>
        <v>0</v>
      </c>
      <c r="U9" s="109">
        <f t="shared" si="7"/>
        <v>0</v>
      </c>
      <c r="V9" s="109">
        <f t="shared" si="8"/>
        <v>0</v>
      </c>
    </row>
    <row r="10" spans="1:22" ht="18.75" customHeight="1">
      <c r="A10" s="23">
        <v>3</v>
      </c>
      <c r="B10" s="15"/>
      <c r="C10" s="15"/>
      <c r="D10" s="48">
        <f t="shared" si="9"/>
        <v>0</v>
      </c>
      <c r="E10" s="163"/>
      <c r="F10" s="164"/>
      <c r="G10" s="164"/>
      <c r="H10" s="164"/>
      <c r="I10" s="164"/>
      <c r="J10" s="164"/>
      <c r="K10" s="164"/>
      <c r="L10" s="164"/>
      <c r="M10" s="74"/>
      <c r="N10" s="151">
        <f t="shared" si="1"/>
        <v>0</v>
      </c>
      <c r="O10" s="109">
        <f t="shared" si="10"/>
        <v>0</v>
      </c>
      <c r="P10" s="109">
        <f t="shared" si="2"/>
        <v>0</v>
      </c>
      <c r="Q10" s="109">
        <f t="shared" si="3"/>
        <v>0</v>
      </c>
      <c r="R10" s="109">
        <f t="shared" si="4"/>
        <v>0</v>
      </c>
      <c r="S10" s="109">
        <f t="shared" si="5"/>
        <v>0</v>
      </c>
      <c r="T10" s="109">
        <f t="shared" si="6"/>
        <v>0</v>
      </c>
      <c r="U10" s="109">
        <f t="shared" si="7"/>
        <v>0</v>
      </c>
      <c r="V10" s="109">
        <f t="shared" si="8"/>
        <v>0</v>
      </c>
    </row>
    <row r="11" spans="1:22" ht="18.75" customHeight="1">
      <c r="A11" s="23">
        <v>4</v>
      </c>
      <c r="B11" s="15"/>
      <c r="C11" s="15"/>
      <c r="D11" s="48">
        <f t="shared" si="9"/>
        <v>0</v>
      </c>
      <c r="E11" s="163"/>
      <c r="F11" s="164"/>
      <c r="G11" s="164"/>
      <c r="H11" s="164"/>
      <c r="I11" s="164"/>
      <c r="J11" s="164"/>
      <c r="K11" s="164"/>
      <c r="L11" s="164"/>
      <c r="M11" s="74"/>
      <c r="N11" s="151">
        <f t="shared" si="1"/>
        <v>0</v>
      </c>
      <c r="O11" s="109">
        <f t="shared" si="10"/>
        <v>0</v>
      </c>
      <c r="P11" s="109">
        <f t="shared" si="2"/>
        <v>0</v>
      </c>
      <c r="Q11" s="109">
        <f t="shared" si="3"/>
        <v>0</v>
      </c>
      <c r="R11" s="109">
        <f t="shared" si="4"/>
        <v>0</v>
      </c>
      <c r="S11" s="109">
        <f t="shared" si="5"/>
        <v>0</v>
      </c>
      <c r="T11" s="109">
        <f t="shared" si="6"/>
        <v>0</v>
      </c>
      <c r="U11" s="109">
        <f t="shared" si="7"/>
        <v>0</v>
      </c>
      <c r="V11" s="109">
        <f t="shared" si="8"/>
        <v>0</v>
      </c>
    </row>
    <row r="12" spans="1:22" ht="18.75" customHeight="1">
      <c r="A12" s="23">
        <v>5</v>
      </c>
      <c r="B12" s="15"/>
      <c r="C12" s="15"/>
      <c r="D12" s="48">
        <f t="shared" si="9"/>
        <v>0</v>
      </c>
      <c r="E12" s="163"/>
      <c r="F12" s="164"/>
      <c r="G12" s="164"/>
      <c r="H12" s="164"/>
      <c r="I12" s="164"/>
      <c r="J12" s="164"/>
      <c r="K12" s="164"/>
      <c r="L12" s="164"/>
      <c r="M12" s="74"/>
      <c r="N12" s="151">
        <f t="shared" si="1"/>
        <v>0</v>
      </c>
      <c r="O12" s="109">
        <f t="shared" si="10"/>
        <v>0</v>
      </c>
      <c r="P12" s="109">
        <f t="shared" si="2"/>
        <v>0</v>
      </c>
      <c r="Q12" s="109">
        <f t="shared" si="3"/>
        <v>0</v>
      </c>
      <c r="R12" s="109">
        <f t="shared" si="4"/>
        <v>0</v>
      </c>
      <c r="S12" s="109">
        <f t="shared" si="5"/>
        <v>0</v>
      </c>
      <c r="T12" s="109">
        <f t="shared" si="6"/>
        <v>0</v>
      </c>
      <c r="U12" s="109">
        <f t="shared" si="7"/>
        <v>0</v>
      </c>
      <c r="V12" s="109">
        <f t="shared" si="8"/>
        <v>0</v>
      </c>
    </row>
    <row r="13" spans="1:22" ht="18.75" customHeight="1">
      <c r="A13" s="23">
        <v>6</v>
      </c>
      <c r="B13" s="15"/>
      <c r="C13" s="15"/>
      <c r="D13" s="48">
        <f t="shared" si="9"/>
        <v>0</v>
      </c>
      <c r="E13" s="163"/>
      <c r="F13" s="164"/>
      <c r="G13" s="164"/>
      <c r="H13" s="164"/>
      <c r="I13" s="164"/>
      <c r="J13" s="164"/>
      <c r="K13" s="164"/>
      <c r="L13" s="164"/>
      <c r="M13" s="74"/>
      <c r="N13" s="151">
        <f t="shared" si="1"/>
        <v>0</v>
      </c>
      <c r="O13" s="109">
        <f t="shared" si="10"/>
        <v>0</v>
      </c>
      <c r="P13" s="109">
        <f t="shared" si="2"/>
        <v>0</v>
      </c>
      <c r="Q13" s="109">
        <f t="shared" si="3"/>
        <v>0</v>
      </c>
      <c r="R13" s="109">
        <f t="shared" si="4"/>
        <v>0</v>
      </c>
      <c r="S13" s="109">
        <f t="shared" si="5"/>
        <v>0</v>
      </c>
      <c r="T13" s="109">
        <f t="shared" si="6"/>
        <v>0</v>
      </c>
      <c r="U13" s="109">
        <f t="shared" si="7"/>
        <v>0</v>
      </c>
      <c r="V13" s="109">
        <f t="shared" si="8"/>
        <v>0</v>
      </c>
    </row>
    <row r="14" spans="1:22" ht="18.75" customHeight="1">
      <c r="A14" s="23">
        <v>7</v>
      </c>
      <c r="B14" s="15"/>
      <c r="C14" s="15"/>
      <c r="D14" s="48">
        <f t="shared" si="9"/>
        <v>0</v>
      </c>
      <c r="E14" s="163"/>
      <c r="F14" s="164"/>
      <c r="G14" s="164"/>
      <c r="H14" s="164"/>
      <c r="I14" s="164"/>
      <c r="J14" s="164"/>
      <c r="K14" s="164"/>
      <c r="L14" s="164"/>
      <c r="M14" s="74"/>
      <c r="N14" s="151">
        <f t="shared" si="1"/>
        <v>0</v>
      </c>
      <c r="O14" s="109">
        <f t="shared" si="10"/>
        <v>0</v>
      </c>
      <c r="P14" s="109">
        <f t="shared" si="2"/>
        <v>0</v>
      </c>
      <c r="Q14" s="109">
        <f t="shared" si="3"/>
        <v>0</v>
      </c>
      <c r="R14" s="109">
        <f t="shared" si="4"/>
        <v>0</v>
      </c>
      <c r="S14" s="109">
        <f t="shared" si="5"/>
        <v>0</v>
      </c>
      <c r="T14" s="109">
        <f t="shared" si="6"/>
        <v>0</v>
      </c>
      <c r="U14" s="109">
        <f t="shared" si="7"/>
        <v>0</v>
      </c>
      <c r="V14" s="109">
        <f t="shared" si="8"/>
        <v>0</v>
      </c>
    </row>
    <row r="15" spans="1:22" ht="18.75" customHeight="1">
      <c r="A15" s="23">
        <v>8</v>
      </c>
      <c r="B15" s="15"/>
      <c r="C15" s="15"/>
      <c r="D15" s="48">
        <f t="shared" si="9"/>
        <v>0</v>
      </c>
      <c r="E15" s="163"/>
      <c r="F15" s="164"/>
      <c r="G15" s="164"/>
      <c r="H15" s="164"/>
      <c r="I15" s="164"/>
      <c r="J15" s="164"/>
      <c r="K15" s="164"/>
      <c r="L15" s="164"/>
      <c r="M15" s="74"/>
      <c r="N15" s="151">
        <f t="shared" si="1"/>
        <v>0</v>
      </c>
      <c r="O15" s="109">
        <f t="shared" si="10"/>
        <v>0</v>
      </c>
      <c r="P15" s="109">
        <f t="shared" si="2"/>
        <v>0</v>
      </c>
      <c r="Q15" s="109">
        <f t="shared" si="3"/>
        <v>0</v>
      </c>
      <c r="R15" s="109">
        <f t="shared" si="4"/>
        <v>0</v>
      </c>
      <c r="S15" s="109">
        <f t="shared" si="5"/>
        <v>0</v>
      </c>
      <c r="T15" s="109">
        <f t="shared" si="6"/>
        <v>0</v>
      </c>
      <c r="U15" s="109">
        <f t="shared" si="7"/>
        <v>0</v>
      </c>
      <c r="V15" s="109">
        <f t="shared" si="8"/>
        <v>0</v>
      </c>
    </row>
    <row r="16" spans="1:22" ht="18.75" customHeight="1">
      <c r="A16" s="23">
        <v>9</v>
      </c>
      <c r="B16" s="15"/>
      <c r="C16" s="15"/>
      <c r="D16" s="48">
        <f t="shared" si="9"/>
        <v>0</v>
      </c>
      <c r="E16" s="163"/>
      <c r="F16" s="164"/>
      <c r="G16" s="164"/>
      <c r="H16" s="164"/>
      <c r="I16" s="164"/>
      <c r="J16" s="164"/>
      <c r="K16" s="164"/>
      <c r="L16" s="164"/>
      <c r="M16" s="74"/>
      <c r="N16" s="151">
        <f t="shared" si="1"/>
        <v>0</v>
      </c>
      <c r="O16" s="109">
        <f t="shared" si="10"/>
        <v>0</v>
      </c>
      <c r="P16" s="109">
        <f t="shared" si="2"/>
        <v>0</v>
      </c>
      <c r="Q16" s="109">
        <f t="shared" si="3"/>
        <v>0</v>
      </c>
      <c r="R16" s="109">
        <f t="shared" si="4"/>
        <v>0</v>
      </c>
      <c r="S16" s="109">
        <f t="shared" si="5"/>
        <v>0</v>
      </c>
      <c r="T16" s="109">
        <f t="shared" si="6"/>
        <v>0</v>
      </c>
      <c r="U16" s="109">
        <f t="shared" si="7"/>
        <v>0</v>
      </c>
      <c r="V16" s="109">
        <f t="shared" si="8"/>
        <v>0</v>
      </c>
    </row>
    <row r="17" spans="1:22" ht="18.75" customHeight="1">
      <c r="A17" s="23">
        <v>10</v>
      </c>
      <c r="B17" s="15"/>
      <c r="C17" s="15"/>
      <c r="D17" s="48">
        <f t="shared" si="9"/>
        <v>0</v>
      </c>
      <c r="E17" s="163"/>
      <c r="F17" s="164"/>
      <c r="G17" s="164"/>
      <c r="H17" s="164"/>
      <c r="I17" s="164"/>
      <c r="J17" s="164"/>
      <c r="K17" s="164"/>
      <c r="L17" s="164"/>
      <c r="M17" s="74"/>
      <c r="N17" s="151">
        <f t="shared" si="1"/>
        <v>0</v>
      </c>
      <c r="O17" s="109">
        <f t="shared" si="10"/>
        <v>0</v>
      </c>
      <c r="P17" s="109">
        <f t="shared" si="2"/>
        <v>0</v>
      </c>
      <c r="Q17" s="109">
        <f t="shared" si="3"/>
        <v>0</v>
      </c>
      <c r="R17" s="109">
        <f t="shared" si="4"/>
        <v>0</v>
      </c>
      <c r="S17" s="109">
        <f t="shared" si="5"/>
        <v>0</v>
      </c>
      <c r="T17" s="109">
        <f t="shared" si="6"/>
        <v>0</v>
      </c>
      <c r="U17" s="109">
        <f t="shared" si="7"/>
        <v>0</v>
      </c>
      <c r="V17" s="109">
        <f t="shared" si="8"/>
        <v>0</v>
      </c>
    </row>
    <row r="18" spans="1:22" ht="18.75" customHeight="1">
      <c r="A18" s="23">
        <v>11</v>
      </c>
      <c r="B18" s="15"/>
      <c r="C18" s="15"/>
      <c r="D18" s="48">
        <f t="shared" si="9"/>
        <v>0</v>
      </c>
      <c r="E18" s="163"/>
      <c r="F18" s="164"/>
      <c r="G18" s="164"/>
      <c r="H18" s="164"/>
      <c r="I18" s="164"/>
      <c r="J18" s="164"/>
      <c r="K18" s="164"/>
      <c r="L18" s="164"/>
      <c r="M18" s="74"/>
      <c r="N18" s="151">
        <f t="shared" si="1"/>
        <v>0</v>
      </c>
      <c r="O18" s="109">
        <f t="shared" si="10"/>
        <v>0</v>
      </c>
      <c r="P18" s="109">
        <f t="shared" si="2"/>
        <v>0</v>
      </c>
      <c r="Q18" s="109">
        <f t="shared" si="3"/>
        <v>0</v>
      </c>
      <c r="R18" s="109">
        <f t="shared" si="4"/>
        <v>0</v>
      </c>
      <c r="S18" s="109">
        <f t="shared" si="5"/>
        <v>0</v>
      </c>
      <c r="T18" s="109">
        <f t="shared" si="6"/>
        <v>0</v>
      </c>
      <c r="U18" s="109">
        <f t="shared" si="7"/>
        <v>0</v>
      </c>
      <c r="V18" s="109">
        <f t="shared" si="8"/>
        <v>0</v>
      </c>
    </row>
    <row r="19" spans="1:22" ht="18.75" customHeight="1">
      <c r="A19" s="23">
        <v>12</v>
      </c>
      <c r="B19" s="15"/>
      <c r="C19" s="15"/>
      <c r="D19" s="48">
        <f t="shared" si="9"/>
        <v>0</v>
      </c>
      <c r="E19" s="163"/>
      <c r="F19" s="164"/>
      <c r="G19" s="164"/>
      <c r="H19" s="164"/>
      <c r="I19" s="164"/>
      <c r="J19" s="164"/>
      <c r="K19" s="164"/>
      <c r="L19" s="164"/>
      <c r="M19" s="74"/>
      <c r="N19" s="151">
        <f t="shared" si="1"/>
        <v>0</v>
      </c>
      <c r="O19" s="109">
        <f t="shared" si="10"/>
        <v>0</v>
      </c>
      <c r="P19" s="109">
        <f t="shared" si="2"/>
        <v>0</v>
      </c>
      <c r="Q19" s="109">
        <f t="shared" si="3"/>
        <v>0</v>
      </c>
      <c r="R19" s="109">
        <f t="shared" si="4"/>
        <v>0</v>
      </c>
      <c r="S19" s="109">
        <f t="shared" si="5"/>
        <v>0</v>
      </c>
      <c r="T19" s="109">
        <f t="shared" si="6"/>
        <v>0</v>
      </c>
      <c r="U19" s="109">
        <f t="shared" si="7"/>
        <v>0</v>
      </c>
      <c r="V19" s="109">
        <f t="shared" si="8"/>
        <v>0</v>
      </c>
    </row>
    <row r="20" spans="1:22" ht="18.75" customHeight="1">
      <c r="A20" s="23">
        <v>13</v>
      </c>
      <c r="B20" s="15"/>
      <c r="C20" s="15"/>
      <c r="D20" s="48">
        <f t="shared" si="9"/>
        <v>0</v>
      </c>
      <c r="E20" s="163"/>
      <c r="F20" s="164"/>
      <c r="G20" s="164"/>
      <c r="H20" s="164"/>
      <c r="I20" s="164"/>
      <c r="J20" s="164"/>
      <c r="K20" s="164"/>
      <c r="L20" s="164"/>
      <c r="M20" s="74"/>
      <c r="N20" s="151">
        <f t="shared" si="1"/>
        <v>0</v>
      </c>
      <c r="O20" s="109">
        <f t="shared" si="10"/>
        <v>0</v>
      </c>
      <c r="P20" s="109">
        <f t="shared" si="2"/>
        <v>0</v>
      </c>
      <c r="Q20" s="109">
        <f t="shared" si="3"/>
        <v>0</v>
      </c>
      <c r="R20" s="109">
        <f t="shared" si="4"/>
        <v>0</v>
      </c>
      <c r="S20" s="109">
        <f t="shared" si="5"/>
        <v>0</v>
      </c>
      <c r="T20" s="109">
        <f t="shared" si="6"/>
        <v>0</v>
      </c>
      <c r="U20" s="109">
        <f t="shared" si="7"/>
        <v>0</v>
      </c>
      <c r="V20" s="109">
        <f t="shared" si="8"/>
        <v>0</v>
      </c>
    </row>
    <row r="21" spans="1:22" ht="18.75" customHeight="1">
      <c r="A21" s="23">
        <v>14</v>
      </c>
      <c r="B21" s="15"/>
      <c r="C21" s="15"/>
      <c r="D21" s="48">
        <f t="shared" si="9"/>
        <v>0</v>
      </c>
      <c r="E21" s="163"/>
      <c r="F21" s="164"/>
      <c r="G21" s="164"/>
      <c r="H21" s="164"/>
      <c r="I21" s="164"/>
      <c r="J21" s="164"/>
      <c r="K21" s="164"/>
      <c r="L21" s="164"/>
      <c r="M21" s="74"/>
      <c r="N21" s="151">
        <f t="shared" si="1"/>
        <v>0</v>
      </c>
      <c r="O21" s="109">
        <f t="shared" si="10"/>
        <v>0</v>
      </c>
      <c r="P21" s="109">
        <f t="shared" si="2"/>
        <v>0</v>
      </c>
      <c r="Q21" s="109">
        <f t="shared" si="3"/>
        <v>0</v>
      </c>
      <c r="R21" s="109">
        <f t="shared" si="4"/>
        <v>0</v>
      </c>
      <c r="S21" s="109">
        <f t="shared" si="5"/>
        <v>0</v>
      </c>
      <c r="T21" s="109">
        <f t="shared" si="6"/>
        <v>0</v>
      </c>
      <c r="U21" s="109">
        <f t="shared" si="7"/>
        <v>0</v>
      </c>
      <c r="V21" s="109">
        <f t="shared" si="8"/>
        <v>0</v>
      </c>
    </row>
    <row r="22" spans="1:22" ht="18.75" customHeight="1">
      <c r="A22" s="23">
        <v>15</v>
      </c>
      <c r="B22" s="15"/>
      <c r="C22" s="15"/>
      <c r="D22" s="48">
        <f t="shared" si="9"/>
        <v>0</v>
      </c>
      <c r="E22" s="163"/>
      <c r="F22" s="164"/>
      <c r="G22" s="164"/>
      <c r="H22" s="164"/>
      <c r="I22" s="164"/>
      <c r="J22" s="164"/>
      <c r="K22" s="164"/>
      <c r="L22" s="164"/>
      <c r="M22" s="74"/>
      <c r="N22" s="151">
        <f t="shared" si="1"/>
        <v>0</v>
      </c>
      <c r="O22" s="109">
        <f t="shared" si="10"/>
        <v>0</v>
      </c>
      <c r="P22" s="109">
        <f t="shared" si="2"/>
        <v>0</v>
      </c>
      <c r="Q22" s="109">
        <f t="shared" si="3"/>
        <v>0</v>
      </c>
      <c r="R22" s="109">
        <f t="shared" si="4"/>
        <v>0</v>
      </c>
      <c r="S22" s="109">
        <f t="shared" si="5"/>
        <v>0</v>
      </c>
      <c r="T22" s="109">
        <f t="shared" si="6"/>
        <v>0</v>
      </c>
      <c r="U22" s="109">
        <f t="shared" si="7"/>
        <v>0</v>
      </c>
      <c r="V22" s="109">
        <f t="shared" si="8"/>
        <v>0</v>
      </c>
    </row>
    <row r="23" spans="1:22" ht="18.75" customHeight="1">
      <c r="A23" s="23">
        <v>16</v>
      </c>
      <c r="B23" s="15"/>
      <c r="C23" s="15"/>
      <c r="D23" s="48">
        <f t="shared" si="9"/>
        <v>0</v>
      </c>
      <c r="E23" s="163"/>
      <c r="F23" s="164"/>
      <c r="G23" s="164"/>
      <c r="H23" s="164"/>
      <c r="I23" s="164"/>
      <c r="J23" s="164"/>
      <c r="K23" s="164"/>
      <c r="L23" s="164"/>
      <c r="M23" s="74"/>
      <c r="N23" s="151">
        <f t="shared" si="1"/>
        <v>0</v>
      </c>
      <c r="O23" s="109">
        <f t="shared" si="10"/>
        <v>0</v>
      </c>
      <c r="P23" s="109">
        <f t="shared" si="2"/>
        <v>0</v>
      </c>
      <c r="Q23" s="109">
        <f t="shared" si="3"/>
        <v>0</v>
      </c>
      <c r="R23" s="109">
        <f t="shared" si="4"/>
        <v>0</v>
      </c>
      <c r="S23" s="109">
        <f t="shared" si="5"/>
        <v>0</v>
      </c>
      <c r="T23" s="109">
        <f t="shared" si="6"/>
        <v>0</v>
      </c>
      <c r="U23" s="109">
        <f t="shared" si="7"/>
        <v>0</v>
      </c>
      <c r="V23" s="109">
        <f t="shared" si="8"/>
        <v>0</v>
      </c>
    </row>
    <row r="24" spans="1:22" ht="18.75" customHeight="1">
      <c r="A24" s="23">
        <v>17</v>
      </c>
      <c r="B24" s="15"/>
      <c r="C24" s="15"/>
      <c r="D24" s="48">
        <f t="shared" si="9"/>
        <v>0</v>
      </c>
      <c r="E24" s="163"/>
      <c r="F24" s="164"/>
      <c r="G24" s="164"/>
      <c r="H24" s="164"/>
      <c r="I24" s="164"/>
      <c r="J24" s="164"/>
      <c r="K24" s="164"/>
      <c r="L24" s="164"/>
      <c r="M24" s="74"/>
      <c r="N24" s="151">
        <f t="shared" si="1"/>
        <v>0</v>
      </c>
      <c r="O24" s="109">
        <f t="shared" si="10"/>
        <v>0</v>
      </c>
      <c r="P24" s="109">
        <f t="shared" si="2"/>
        <v>0</v>
      </c>
      <c r="Q24" s="109">
        <f t="shared" si="3"/>
        <v>0</v>
      </c>
      <c r="R24" s="109">
        <f t="shared" si="4"/>
        <v>0</v>
      </c>
      <c r="S24" s="109">
        <f t="shared" si="5"/>
        <v>0</v>
      </c>
      <c r="T24" s="109">
        <f t="shared" si="6"/>
        <v>0</v>
      </c>
      <c r="U24" s="109">
        <f t="shared" si="7"/>
        <v>0</v>
      </c>
      <c r="V24" s="109">
        <f t="shared" si="8"/>
        <v>0</v>
      </c>
    </row>
    <row r="25" spans="1:22" ht="18.75" customHeight="1">
      <c r="A25" s="23">
        <v>18</v>
      </c>
      <c r="B25" s="15"/>
      <c r="C25" s="15"/>
      <c r="D25" s="48">
        <f>SUM(E25:L25)</f>
        <v>0</v>
      </c>
      <c r="E25" s="163"/>
      <c r="F25" s="164"/>
      <c r="G25" s="164"/>
      <c r="H25" s="164"/>
      <c r="I25" s="164"/>
      <c r="J25" s="164"/>
      <c r="K25" s="164"/>
      <c r="L25" s="164"/>
      <c r="M25" s="74"/>
      <c r="N25" s="151">
        <f>D25-M25</f>
        <v>0</v>
      </c>
      <c r="O25" s="109">
        <f aca="true" t="shared" si="11" ref="O25:V27">IF(OR($M25="",$M25=0),0,IF(OR(E25="",E25=0),0,$M25/$D25*E25))</f>
        <v>0</v>
      </c>
      <c r="P25" s="109">
        <f t="shared" si="11"/>
        <v>0</v>
      </c>
      <c r="Q25" s="109">
        <f t="shared" si="11"/>
        <v>0</v>
      </c>
      <c r="R25" s="109">
        <f t="shared" si="11"/>
        <v>0</v>
      </c>
      <c r="S25" s="109">
        <f t="shared" si="11"/>
        <v>0</v>
      </c>
      <c r="T25" s="109">
        <f t="shared" si="11"/>
        <v>0</v>
      </c>
      <c r="U25" s="109">
        <f t="shared" si="11"/>
        <v>0</v>
      </c>
      <c r="V25" s="109">
        <f t="shared" si="11"/>
        <v>0</v>
      </c>
    </row>
    <row r="26" spans="1:22" ht="18.75" customHeight="1">
      <c r="A26" s="23">
        <v>19</v>
      </c>
      <c r="B26" s="15"/>
      <c r="C26" s="15"/>
      <c r="D26" s="48">
        <f>SUM(E26:L26)</f>
        <v>0</v>
      </c>
      <c r="E26" s="163"/>
      <c r="F26" s="164"/>
      <c r="G26" s="164"/>
      <c r="H26" s="164"/>
      <c r="I26" s="164"/>
      <c r="J26" s="164"/>
      <c r="K26" s="164"/>
      <c r="L26" s="164"/>
      <c r="M26" s="74"/>
      <c r="N26" s="151">
        <f>D26-M26</f>
        <v>0</v>
      </c>
      <c r="O26" s="109">
        <f t="shared" si="11"/>
        <v>0</v>
      </c>
      <c r="P26" s="109">
        <f t="shared" si="11"/>
        <v>0</v>
      </c>
      <c r="Q26" s="109">
        <f t="shared" si="11"/>
        <v>0</v>
      </c>
      <c r="R26" s="109">
        <f t="shared" si="11"/>
        <v>0</v>
      </c>
      <c r="S26" s="109">
        <f t="shared" si="11"/>
        <v>0</v>
      </c>
      <c r="T26" s="109">
        <f t="shared" si="11"/>
        <v>0</v>
      </c>
      <c r="U26" s="109">
        <f t="shared" si="11"/>
        <v>0</v>
      </c>
      <c r="V26" s="109">
        <f t="shared" si="11"/>
        <v>0</v>
      </c>
    </row>
    <row r="27" spans="1:22" ht="18.75" customHeight="1">
      <c r="A27" s="23">
        <v>20</v>
      </c>
      <c r="B27" s="15"/>
      <c r="C27" s="15"/>
      <c r="D27" s="48">
        <f>SUM(E27:L27)</f>
        <v>0</v>
      </c>
      <c r="E27" s="163"/>
      <c r="F27" s="164"/>
      <c r="G27" s="164"/>
      <c r="H27" s="164"/>
      <c r="I27" s="164"/>
      <c r="J27" s="164"/>
      <c r="K27" s="164"/>
      <c r="L27" s="164"/>
      <c r="M27" s="74"/>
      <c r="N27" s="151">
        <f>D27-M27</f>
        <v>0</v>
      </c>
      <c r="O27" s="109">
        <f t="shared" si="11"/>
        <v>0</v>
      </c>
      <c r="P27" s="109">
        <f t="shared" si="11"/>
        <v>0</v>
      </c>
      <c r="Q27" s="109">
        <f t="shared" si="11"/>
        <v>0</v>
      </c>
      <c r="R27" s="109">
        <f t="shared" si="11"/>
        <v>0</v>
      </c>
      <c r="S27" s="109">
        <f t="shared" si="11"/>
        <v>0</v>
      </c>
      <c r="T27" s="109">
        <f t="shared" si="11"/>
        <v>0</v>
      </c>
      <c r="U27" s="109">
        <f t="shared" si="11"/>
        <v>0</v>
      </c>
      <c r="V27" s="109">
        <f t="shared" si="11"/>
        <v>0</v>
      </c>
    </row>
    <row r="28" spans="1:22" s="44" customFormat="1" ht="18.75" customHeight="1">
      <c r="A28" s="23" t="s">
        <v>17</v>
      </c>
      <c r="B28" s="193"/>
      <c r="C28" s="194"/>
      <c r="D28" s="43">
        <f aca="true" t="shared" si="12" ref="D28:V28">SUM(D8:D27)</f>
        <v>0</v>
      </c>
      <c r="E28" s="165">
        <f t="shared" si="12"/>
        <v>0</v>
      </c>
      <c r="F28" s="165">
        <f t="shared" si="12"/>
        <v>0</v>
      </c>
      <c r="G28" s="165">
        <f t="shared" si="12"/>
        <v>0</v>
      </c>
      <c r="H28" s="165">
        <f t="shared" si="12"/>
        <v>0</v>
      </c>
      <c r="I28" s="165">
        <f t="shared" si="12"/>
        <v>0</v>
      </c>
      <c r="J28" s="165">
        <f t="shared" si="12"/>
        <v>0</v>
      </c>
      <c r="K28" s="165">
        <f t="shared" si="12"/>
        <v>0</v>
      </c>
      <c r="L28" s="165">
        <f t="shared" si="12"/>
        <v>0</v>
      </c>
      <c r="M28" s="43">
        <f t="shared" si="12"/>
        <v>0</v>
      </c>
      <c r="N28" s="43">
        <f t="shared" si="12"/>
        <v>0</v>
      </c>
      <c r="O28" s="43">
        <f t="shared" si="12"/>
        <v>0</v>
      </c>
      <c r="P28" s="43">
        <f t="shared" si="12"/>
        <v>0</v>
      </c>
      <c r="Q28" s="43">
        <f t="shared" si="12"/>
        <v>0</v>
      </c>
      <c r="R28" s="43">
        <f t="shared" si="12"/>
        <v>0</v>
      </c>
      <c r="S28" s="43">
        <f t="shared" si="12"/>
        <v>0</v>
      </c>
      <c r="T28" s="43">
        <f t="shared" si="12"/>
        <v>0</v>
      </c>
      <c r="U28" s="43">
        <f t="shared" si="12"/>
        <v>0</v>
      </c>
      <c r="V28" s="43">
        <f t="shared" si="12"/>
        <v>0</v>
      </c>
    </row>
    <row r="29" ht="10.5">
      <c r="B29" s="16" t="s">
        <v>106</v>
      </c>
    </row>
  </sheetData>
  <sheetProtection password="CC02" sheet="1" objects="1" scenarios="1" formatColumns="0" formatRows="0"/>
  <mergeCells count="5">
    <mergeCell ref="M6:M7"/>
    <mergeCell ref="N6:N7"/>
    <mergeCell ref="D6:D7"/>
    <mergeCell ref="B6:B7"/>
    <mergeCell ref="C6:C7"/>
  </mergeCells>
  <printOptions/>
  <pageMargins left="0.2362204724409449" right="0" top="0.3937007874015748" bottom="0.1968503937007874" header="0.31496062992125984" footer="0.11811023622047245"/>
  <pageSetup fitToHeight="2" horizontalDpi="300" verticalDpi="300" orientation="landscape" paperSize="9" r:id="rId1"/>
  <headerFooter alignWithMargins="0">
    <oddFooter>&amp;R&amp;"Verdana,Normale"&amp;7&amp;P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Augusto Francesco</cp:lastModifiedBy>
  <cp:lastPrinted>2013-04-22T06:04:28Z</cp:lastPrinted>
  <dcterms:created xsi:type="dcterms:W3CDTF">2007-09-10T13:54:08Z</dcterms:created>
  <dcterms:modified xsi:type="dcterms:W3CDTF">2015-09-08T11:52:57Z</dcterms:modified>
  <cp:category/>
  <cp:version/>
  <cp:contentType/>
  <cp:contentStatus/>
</cp:coreProperties>
</file>